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2A" lockStructure="1"/>
  <bookViews>
    <workbookView xWindow="-120" yWindow="-120" windowWidth="20610" windowHeight="11160"/>
  </bookViews>
  <sheets>
    <sheet name="１" sheetId="2" r:id="rId1"/>
    <sheet name="２" sheetId="4" r:id="rId2"/>
    <sheet name="３" sheetId="5" r:id="rId3"/>
    <sheet name="４" sheetId="6" r:id="rId4"/>
    <sheet name="５" sheetId="7" r:id="rId5"/>
    <sheet name="６" sheetId="8" r:id="rId6"/>
    <sheet name="７" sheetId="9" r:id="rId7"/>
    <sheet name="８" sheetId="10" r:id="rId8"/>
    <sheet name="９" sheetId="11" r:id="rId9"/>
    <sheet name="１０" sheetId="12" r:id="rId10"/>
    <sheet name="ﾊﾟﾗﾒﾀ" sheetId="3"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0">'１'!$A$1:$AV$118</definedName>
    <definedName name="_xlnm.Print_Area" localSheetId="9">'１０'!$A$1:$AV$118</definedName>
    <definedName name="_xlnm.Print_Area" localSheetId="1">'２'!$A$1:$AV$117</definedName>
    <definedName name="_xlnm.Print_Area" localSheetId="2">'３'!$A$1:$AV$118</definedName>
    <definedName name="_xlnm.Print_Area" localSheetId="3">'４'!$A$1:$AV$118</definedName>
    <definedName name="_xlnm.Print_Area" localSheetId="4">'５'!$A$1:$AV$118</definedName>
    <definedName name="_xlnm.Print_Area" localSheetId="5">'６'!$A$1:$AV$118</definedName>
    <definedName name="_xlnm.Print_Area" localSheetId="6">'７'!$A$1:$AV$118</definedName>
    <definedName name="_xlnm.Print_Area" localSheetId="7">'８'!$A$1:$AV$118</definedName>
    <definedName name="_xlnm.Print_Area" localSheetId="8">'９'!$A$1:$AV$118</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E124" i="12" l="1"/>
  <c r="DD124" i="12"/>
  <c r="DC124" i="12"/>
  <c r="DB124" i="12"/>
  <c r="DA124" i="12"/>
  <c r="CZ124" i="12"/>
  <c r="CY124" i="12"/>
  <c r="CX124" i="12"/>
  <c r="CW124" i="12"/>
  <c r="CU124" i="12"/>
  <c r="CT124" i="12"/>
  <c r="CS124" i="12"/>
  <c r="CR124" i="12"/>
  <c r="CP124" i="12"/>
  <c r="CO124" i="12"/>
  <c r="CN124" i="12"/>
  <c r="CL124" i="12"/>
  <c r="CK124" i="12"/>
  <c r="CJ124" i="12"/>
  <c r="CI124" i="12"/>
  <c r="CH124" i="12"/>
  <c r="CG124" i="12"/>
  <c r="CF124" i="12"/>
  <c r="CE124" i="12"/>
  <c r="CC124" i="12"/>
  <c r="CB124" i="12"/>
  <c r="J63" i="12"/>
  <c r="CV124" i="12" s="1"/>
  <c r="J61" i="12"/>
  <c r="K24" i="12"/>
  <c r="CQ124" i="12" s="1"/>
  <c r="K22" i="12"/>
  <c r="K20" i="12"/>
  <c r="CM124" i="12" s="1"/>
  <c r="K8" i="12"/>
  <c r="K6" i="12"/>
  <c r="CD124" i="12" s="1"/>
  <c r="DE124" i="11" l="1"/>
  <c r="DD124" i="11"/>
  <c r="DC124" i="11"/>
  <c r="DB124" i="11"/>
  <c r="DA124" i="11"/>
  <c r="CZ124" i="11"/>
  <c r="CY124" i="11"/>
  <c r="CX124" i="11"/>
  <c r="CW124" i="11"/>
  <c r="CU124" i="11"/>
  <c r="CT124" i="11"/>
  <c r="CS124" i="11"/>
  <c r="CR124" i="11"/>
  <c r="CP124" i="11"/>
  <c r="CO124" i="11"/>
  <c r="CN124" i="11"/>
  <c r="CL124" i="11"/>
  <c r="CK124" i="11"/>
  <c r="CJ124" i="11"/>
  <c r="CI124" i="11"/>
  <c r="CH124" i="11"/>
  <c r="CG124" i="11"/>
  <c r="CF124" i="11"/>
  <c r="CE124" i="11"/>
  <c r="CC124" i="11"/>
  <c r="CB124" i="11"/>
  <c r="J63" i="11"/>
  <c r="CV124" i="11" s="1"/>
  <c r="J61" i="11"/>
  <c r="K24" i="11"/>
  <c r="CQ124" i="11" s="1"/>
  <c r="K22" i="11"/>
  <c r="K20" i="11"/>
  <c r="CM124" i="11" s="1"/>
  <c r="K8" i="11"/>
  <c r="K6" i="11"/>
  <c r="CD124" i="11" s="1"/>
  <c r="DE124" i="10" l="1"/>
  <c r="DD124" i="10"/>
  <c r="DC124" i="10"/>
  <c r="DB124" i="10"/>
  <c r="DA124" i="10"/>
  <c r="CZ124" i="10"/>
  <c r="CY124" i="10"/>
  <c r="CX124" i="10"/>
  <c r="CW124" i="10"/>
  <c r="CU124" i="10"/>
  <c r="CT124" i="10"/>
  <c r="CS124" i="10"/>
  <c r="CR124" i="10"/>
  <c r="CP124" i="10"/>
  <c r="CO124" i="10"/>
  <c r="CN124" i="10"/>
  <c r="CL124" i="10"/>
  <c r="CK124" i="10"/>
  <c r="CJ124" i="10"/>
  <c r="CI124" i="10"/>
  <c r="CH124" i="10"/>
  <c r="CG124" i="10"/>
  <c r="CF124" i="10"/>
  <c r="CE124" i="10"/>
  <c r="CC124" i="10"/>
  <c r="CB124" i="10"/>
  <c r="J63" i="10"/>
  <c r="CV124" i="10" s="1"/>
  <c r="J61" i="10"/>
  <c r="K24" i="10"/>
  <c r="CQ124" i="10" s="1"/>
  <c r="K22" i="10"/>
  <c r="K20" i="10"/>
  <c r="CM124" i="10" s="1"/>
  <c r="K8" i="10"/>
  <c r="K6" i="10"/>
  <c r="CD124" i="10" s="1"/>
  <c r="DE124" i="9" l="1"/>
  <c r="DD124" i="9"/>
  <c r="DC124" i="9"/>
  <c r="DB124" i="9"/>
  <c r="DA124" i="9"/>
  <c r="CZ124" i="9"/>
  <c r="CY124" i="9"/>
  <c r="CX124" i="9"/>
  <c r="CW124" i="9"/>
  <c r="CU124" i="9"/>
  <c r="CT124" i="9"/>
  <c r="CS124" i="9"/>
  <c r="CR124" i="9"/>
  <c r="CP124" i="9"/>
  <c r="CO124" i="9"/>
  <c r="CN124" i="9"/>
  <c r="CL124" i="9"/>
  <c r="CK124" i="9"/>
  <c r="CJ124" i="9"/>
  <c r="CI124" i="9"/>
  <c r="CH124" i="9"/>
  <c r="CG124" i="9"/>
  <c r="CF124" i="9"/>
  <c r="CE124" i="9"/>
  <c r="CC124" i="9"/>
  <c r="CB124" i="9"/>
  <c r="J63" i="9"/>
  <c r="CV124" i="9" s="1"/>
  <c r="J61" i="9"/>
  <c r="K24" i="9"/>
  <c r="CQ124" i="9" s="1"/>
  <c r="K22" i="9"/>
  <c r="K20" i="9"/>
  <c r="CM124" i="9" s="1"/>
  <c r="K8" i="9"/>
  <c r="K6" i="9"/>
  <c r="CD124" i="9" s="1"/>
  <c r="DE124" i="8" l="1"/>
  <c r="DD124" i="8"/>
  <c r="DC124" i="8"/>
  <c r="DB124" i="8"/>
  <c r="DA124" i="8"/>
  <c r="CZ124" i="8"/>
  <c r="CY124" i="8"/>
  <c r="CX124" i="8"/>
  <c r="CW124" i="8"/>
  <c r="CU124" i="8"/>
  <c r="CT124" i="8"/>
  <c r="CS124" i="8"/>
  <c r="CR124" i="8"/>
  <c r="CP124" i="8"/>
  <c r="CO124" i="8"/>
  <c r="CN124" i="8"/>
  <c r="CL124" i="8"/>
  <c r="CK124" i="8"/>
  <c r="CJ124" i="8"/>
  <c r="CI124" i="8"/>
  <c r="CH124" i="8"/>
  <c r="CG124" i="8"/>
  <c r="CF124" i="8"/>
  <c r="CE124" i="8"/>
  <c r="CC124" i="8"/>
  <c r="CB124" i="8"/>
  <c r="J63" i="8"/>
  <c r="CV124" i="8" s="1"/>
  <c r="J61" i="8"/>
  <c r="K24" i="8"/>
  <c r="CQ124" i="8" s="1"/>
  <c r="K22" i="8"/>
  <c r="K20" i="8"/>
  <c r="CM124" i="8" s="1"/>
  <c r="K8" i="8"/>
  <c r="K6" i="8"/>
  <c r="CD124" i="8" s="1"/>
  <c r="DE124" i="7" l="1"/>
  <c r="DD124" i="7"/>
  <c r="DC124" i="7"/>
  <c r="DB124" i="7"/>
  <c r="DA124" i="7"/>
  <c r="CZ124" i="7"/>
  <c r="CY124" i="7"/>
  <c r="CX124" i="7"/>
  <c r="CW124" i="7"/>
  <c r="CU124" i="7"/>
  <c r="CT124" i="7"/>
  <c r="CS124" i="7"/>
  <c r="CR124" i="7"/>
  <c r="CP124" i="7"/>
  <c r="CO124" i="7"/>
  <c r="CN124" i="7"/>
  <c r="CL124" i="7"/>
  <c r="CK124" i="7"/>
  <c r="CJ124" i="7"/>
  <c r="CI124" i="7"/>
  <c r="CH124" i="7"/>
  <c r="CG124" i="7"/>
  <c r="CF124" i="7"/>
  <c r="CE124" i="7"/>
  <c r="CC124" i="7"/>
  <c r="CB124" i="7"/>
  <c r="J63" i="7"/>
  <c r="CV124" i="7" s="1"/>
  <c r="J61" i="7"/>
  <c r="K24" i="7"/>
  <c r="CQ124" i="7" s="1"/>
  <c r="K22" i="7"/>
  <c r="K20" i="7"/>
  <c r="CM124" i="7" s="1"/>
  <c r="K8" i="7"/>
  <c r="K6" i="7"/>
  <c r="CD124" i="7" s="1"/>
  <c r="DE124" i="6" l="1"/>
  <c r="DD124" i="6"/>
  <c r="DC124" i="6"/>
  <c r="DB124" i="6"/>
  <c r="DA124" i="6"/>
  <c r="CZ124" i="6"/>
  <c r="CY124" i="6"/>
  <c r="CX124" i="6"/>
  <c r="CW124" i="6"/>
  <c r="CU124" i="6"/>
  <c r="CT124" i="6"/>
  <c r="CS124" i="6"/>
  <c r="CR124" i="6"/>
  <c r="CP124" i="6"/>
  <c r="CO124" i="6"/>
  <c r="CN124" i="6"/>
  <c r="CL124" i="6"/>
  <c r="CK124" i="6"/>
  <c r="CJ124" i="6"/>
  <c r="CI124" i="6"/>
  <c r="CH124" i="6"/>
  <c r="CG124" i="6"/>
  <c r="CF124" i="6"/>
  <c r="CE124" i="6"/>
  <c r="CC124" i="6"/>
  <c r="CB124" i="6"/>
  <c r="J63" i="6"/>
  <c r="CV124" i="6" s="1"/>
  <c r="J61" i="6"/>
  <c r="K24" i="6"/>
  <c r="CQ124" i="6" s="1"/>
  <c r="K22" i="6"/>
  <c r="K20" i="6"/>
  <c r="CM124" i="6" s="1"/>
  <c r="K8" i="6"/>
  <c r="K6" i="6"/>
  <c r="CD124" i="6" s="1"/>
  <c r="DE124" i="5" l="1"/>
  <c r="DD124" i="5"/>
  <c r="DC124" i="5"/>
  <c r="DB124" i="5"/>
  <c r="DA124" i="5"/>
  <c r="CZ124" i="5"/>
  <c r="CY124" i="5"/>
  <c r="CX124" i="5"/>
  <c r="CW124" i="5"/>
  <c r="CU124" i="5"/>
  <c r="CT124" i="5"/>
  <c r="CS124" i="5"/>
  <c r="CR124" i="5"/>
  <c r="CP124" i="5"/>
  <c r="CO124" i="5"/>
  <c r="CN124" i="5"/>
  <c r="CL124" i="5"/>
  <c r="CK124" i="5"/>
  <c r="CJ124" i="5"/>
  <c r="CI124" i="5"/>
  <c r="CH124" i="5"/>
  <c r="CG124" i="5"/>
  <c r="CF124" i="5"/>
  <c r="CE124" i="5"/>
  <c r="CC124" i="5"/>
  <c r="CB124" i="5"/>
  <c r="J63" i="5"/>
  <c r="CV124" i="5" s="1"/>
  <c r="J61" i="5"/>
  <c r="K24" i="5"/>
  <c r="CQ124" i="5" s="1"/>
  <c r="K22" i="5"/>
  <c r="K20" i="5"/>
  <c r="CM124" i="5" s="1"/>
  <c r="K8" i="5"/>
  <c r="K6" i="5"/>
  <c r="CD124" i="5" s="1"/>
  <c r="DE124" i="4" l="1"/>
  <c r="DD124" i="4"/>
  <c r="DC124" i="4"/>
  <c r="DB124" i="4"/>
  <c r="DA124" i="4"/>
  <c r="CZ124" i="4"/>
  <c r="CY124" i="4"/>
  <c r="CX124" i="4"/>
  <c r="CW124" i="4"/>
  <c r="CT124" i="4"/>
  <c r="CS124" i="4"/>
  <c r="CR124" i="4"/>
  <c r="CP124" i="4"/>
  <c r="CN124" i="4"/>
  <c r="CL124" i="4"/>
  <c r="CK124" i="4"/>
  <c r="CJ124" i="4"/>
  <c r="CI124" i="4"/>
  <c r="CH124" i="4"/>
  <c r="CG124" i="4"/>
  <c r="CF124" i="4"/>
  <c r="CC124" i="4"/>
  <c r="CB124" i="4"/>
  <c r="J63" i="4"/>
  <c r="CV124" i="4" s="1"/>
  <c r="J61" i="4"/>
  <c r="CU124" i="4" s="1"/>
  <c r="K24" i="4"/>
  <c r="CQ124" i="4" s="1"/>
  <c r="K22" i="4"/>
  <c r="CO124" i="4" s="1"/>
  <c r="K20" i="4"/>
  <c r="CM124" i="4" s="1"/>
  <c r="K8" i="4"/>
  <c r="CE124" i="4" s="1"/>
  <c r="K6" i="4"/>
  <c r="CD124" i="4" s="1"/>
  <c r="J63" i="2" l="1"/>
  <c r="J61" i="2"/>
  <c r="DE124" i="2" l="1"/>
  <c r="DD124" i="2"/>
  <c r="DC124" i="2"/>
  <c r="DB124" i="2"/>
  <c r="CX124" i="2"/>
  <c r="CW124" i="2"/>
  <c r="CY124" i="2"/>
  <c r="DA124" i="2"/>
  <c r="CZ124" i="2"/>
  <c r="CT124" i="2"/>
  <c r="CS124" i="2"/>
  <c r="CR124" i="2"/>
  <c r="CN124" i="2"/>
  <c r="CP124" i="2"/>
  <c r="CL124" i="2"/>
  <c r="CK124" i="2"/>
  <c r="CJ124" i="2"/>
  <c r="CI124" i="2"/>
  <c r="CH124" i="2"/>
  <c r="CG124" i="2"/>
  <c r="CF124" i="2"/>
  <c r="CC124" i="2"/>
  <c r="CB124" i="2"/>
  <c r="K6" i="2" l="1"/>
  <c r="CD124" i="2" s="1"/>
  <c r="K8" i="2"/>
  <c r="CE124" i="2" s="1"/>
  <c r="CV124" i="2" l="1"/>
  <c r="CU124" i="2"/>
  <c r="K24" i="2" l="1"/>
  <c r="CQ124" i="2" s="1"/>
  <c r="K22" i="2"/>
  <c r="CO124" i="2" s="1"/>
  <c r="K20" i="2"/>
  <c r="CM124" i="2" s="1"/>
</calcChain>
</file>

<file path=xl/sharedStrings.xml><?xml version="1.0" encoding="utf-8"?>
<sst xmlns="http://schemas.openxmlformats.org/spreadsheetml/2006/main" count="1128" uniqueCount="379">
  <si>
    <t>四半期</t>
    <rPh sb="0" eb="3">
      <t>シハンキ</t>
    </rPh>
    <phoneticPr fontId="3"/>
  </si>
  <si>
    <t>年度</t>
    <rPh sb="0" eb="2">
      <t>ネンド</t>
    </rPh>
    <phoneticPr fontId="3"/>
  </si>
  <si>
    <t>書式区分</t>
    <rPh sb="0" eb="2">
      <t>ショシキ</t>
    </rPh>
    <rPh sb="2" eb="4">
      <t>クブン</t>
    </rPh>
    <phoneticPr fontId="3"/>
  </si>
  <si>
    <t>ＢＳ</t>
    <phoneticPr fontId="3"/>
  </si>
  <si>
    <t>第</t>
    <rPh sb="0" eb="1">
      <t>ダイ</t>
    </rPh>
    <phoneticPr fontId="3"/>
  </si>
  <si>
    <t>団体</t>
    <rPh sb="0" eb="2">
      <t>ダンタイ</t>
    </rPh>
    <phoneticPr fontId="3"/>
  </si>
  <si>
    <t>第1四半期</t>
    <rPh sb="0" eb="1">
      <t>ダイ</t>
    </rPh>
    <rPh sb="2" eb="5">
      <t>シハンキ</t>
    </rPh>
    <phoneticPr fontId="3"/>
  </si>
  <si>
    <t>第2四半期</t>
    <rPh sb="0" eb="1">
      <t>ダイ</t>
    </rPh>
    <rPh sb="2" eb="5">
      <t>シハンキ</t>
    </rPh>
    <phoneticPr fontId="3"/>
  </si>
  <si>
    <t>第3四半期</t>
    <rPh sb="0" eb="1">
      <t>ダイ</t>
    </rPh>
    <rPh sb="2" eb="5">
      <t>シハンキ</t>
    </rPh>
    <phoneticPr fontId="3"/>
  </si>
  <si>
    <t>第4四半期</t>
    <rPh sb="0" eb="1">
      <t>ダイ</t>
    </rPh>
    <rPh sb="2" eb="5">
      <t>シハンキ</t>
    </rPh>
    <phoneticPr fontId="3"/>
  </si>
  <si>
    <t>向日市商工会</t>
  </si>
  <si>
    <t>長岡京市商工会</t>
  </si>
  <si>
    <t>大山崎町商工会</t>
  </si>
  <si>
    <t>八幡市商工会</t>
  </si>
  <si>
    <t>京田辺市商工会</t>
  </si>
  <si>
    <t>久御山町商工会</t>
  </si>
  <si>
    <t>井手町商工会</t>
  </si>
  <si>
    <t>宇治田原町商工会</t>
  </si>
  <si>
    <t>笠置町商工会</t>
  </si>
  <si>
    <t>和束町商工会</t>
  </si>
  <si>
    <t>精華町商工会</t>
  </si>
  <si>
    <t>南山城村商工会</t>
  </si>
  <si>
    <t>京北商工会</t>
  </si>
  <si>
    <t>南丹市商工会</t>
  </si>
  <si>
    <t>京丹波町商工会</t>
  </si>
  <si>
    <t>福知山市商工会</t>
  </si>
  <si>
    <t>京丹後市商工会</t>
  </si>
  <si>
    <t>与謝野町商工会</t>
  </si>
  <si>
    <t>伊根町商工会</t>
  </si>
  <si>
    <t>京都商工会議所</t>
  </si>
  <si>
    <t>宇治商工会議所</t>
  </si>
  <si>
    <t>城陽商工会議所</t>
  </si>
  <si>
    <t>亀岡商工会議所</t>
  </si>
  <si>
    <t>福知山商工会議所</t>
  </si>
  <si>
    <t>舞鶴商工会議所</t>
  </si>
  <si>
    <t>綾部商工会議所</t>
  </si>
  <si>
    <t>宮津商工会議所</t>
  </si>
  <si>
    <t>京都府商工会連合会</t>
  </si>
  <si>
    <t>京都府中小企業団体中央会</t>
  </si>
  <si>
    <t>公益財団法人京都産業２１</t>
  </si>
  <si>
    <t>木津川市商工会</t>
  </si>
  <si>
    <t>0201</t>
  </si>
  <si>
    <t>0202</t>
  </si>
  <si>
    <t>0203</t>
  </si>
  <si>
    <t>0204</t>
  </si>
  <si>
    <t>0205</t>
  </si>
  <si>
    <t>0206</t>
  </si>
  <si>
    <t>0207</t>
  </si>
  <si>
    <t>0208</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</si>
  <si>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</si>
  <si>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</si>
  <si>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</si>
  <si>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</si>
  <si>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</si>
  <si>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</si>
  <si>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</si>
  <si>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</si>
  <si>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</si>
  <si>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</si>
  <si>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</si>
  <si>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</si>
  <si>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</si>
  <si>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</si>
  <si>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</si>
  <si>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</si>
  <si>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</si>
  <si>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</si>
  <si>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</si>
  <si>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</si>
  <si>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</si>
  <si>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</si>
  <si>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0242</t>
  </si>
  <si>
    <t>中小企業応援隊　支援事例</t>
    <phoneticPr fontId="3"/>
  </si>
  <si>
    <t>創業</t>
    <phoneticPr fontId="3"/>
  </si>
  <si>
    <t>従業員</t>
    <phoneticPr fontId="3"/>
  </si>
  <si>
    <t>売上高</t>
    <phoneticPr fontId="3"/>
  </si>
  <si>
    <t>取扱製品・サービス</t>
    <phoneticPr fontId="3"/>
  </si>
  <si>
    <t>支援の分野</t>
    <phoneticPr fontId="3"/>
  </si>
  <si>
    <t>市町村</t>
    <rPh sb="0" eb="3">
      <t>シチョウソン</t>
    </rPh>
    <phoneticPr fontId="3"/>
  </si>
  <si>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</si>
  <si>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</si>
  <si>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</si>
  <si>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</si>
  <si>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</si>
  <si>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</si>
  <si>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</si>
  <si>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</si>
  <si>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</si>
  <si>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</si>
  <si>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</si>
  <si>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</si>
  <si>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</si>
  <si>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</si>
  <si>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</si>
  <si>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</si>
  <si>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</si>
  <si>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</si>
  <si>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</si>
  <si>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</si>
  <si>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</si>
  <si>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</si>
  <si>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</si>
  <si>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</si>
  <si>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</si>
  <si>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201</t>
  </si>
  <si>
    <t>202</t>
  </si>
  <si>
    <t>203</t>
  </si>
  <si>
    <t>204</t>
  </si>
  <si>
    <t>205</t>
  </si>
  <si>
    <t>206</t>
  </si>
  <si>
    <t>207</t>
  </si>
  <si>
    <t>208</t>
  </si>
  <si>
    <t>209</t>
  </si>
  <si>
    <t>210</t>
  </si>
  <si>
    <t>211</t>
  </si>
  <si>
    <t>212</t>
  </si>
  <si>
    <t>213</t>
  </si>
  <si>
    <t>214</t>
  </si>
  <si>
    <t>303</t>
  </si>
  <si>
    <t>322</t>
  </si>
  <si>
    <t>343</t>
  </si>
  <si>
    <t>344</t>
  </si>
  <si>
    <t>364</t>
  </si>
  <si>
    <t>365</t>
  </si>
  <si>
    <t>366</t>
  </si>
  <si>
    <t>367</t>
  </si>
  <si>
    <t>407</t>
  </si>
  <si>
    <t>463</t>
  </si>
  <si>
    <t>465</t>
  </si>
  <si>
    <t>業種</t>
    <rPh sb="0" eb="2">
      <t>ギョウシュ</t>
    </rPh>
    <phoneticPr fontId="3"/>
  </si>
  <si>
    <t>製造業</t>
  </si>
  <si>
    <t>建設業</t>
  </si>
  <si>
    <t>小売業</t>
  </si>
  <si>
    <t>卸売業</t>
  </si>
  <si>
    <t>サービス業</t>
  </si>
  <si>
    <t>その他</t>
  </si>
  <si>
    <t>01</t>
  </si>
  <si>
    <t>02</t>
  </si>
  <si>
    <t>03</t>
  </si>
  <si>
    <t>04</t>
  </si>
  <si>
    <t>05</t>
  </si>
  <si>
    <t>06</t>
  </si>
  <si>
    <t>年</t>
    <rPh sb="0" eb="1">
      <t>ネン</t>
    </rPh>
    <phoneticPr fontId="3"/>
  </si>
  <si>
    <t>月</t>
    <rPh sb="0" eb="1">
      <t>ツキ</t>
    </rPh>
    <phoneticPr fontId="3"/>
  </si>
  <si>
    <t>人</t>
    <rPh sb="0" eb="1">
      <t>ニン</t>
    </rPh>
    <phoneticPr fontId="3"/>
  </si>
  <si>
    <r>
      <rPr>
        <sz val="11"/>
        <rFont val="ＭＳ ゴシック"/>
        <family val="3"/>
        <charset val="128"/>
      </rPr>
      <t xml:space="preserve"> </t>
    </r>
    <r>
      <rPr>
        <sz val="20"/>
        <rFont val="ＭＳ ゴシック"/>
        <family val="3"/>
        <charset val="128"/>
      </rPr>
      <t>万円</t>
    </r>
    <rPh sb="1" eb="3">
      <t>マンエン</t>
    </rPh>
    <phoneticPr fontId="3"/>
  </si>
  <si>
    <t>支援の分野</t>
    <rPh sb="0" eb="2">
      <t>シエン</t>
    </rPh>
    <rPh sb="3" eb="5">
      <t>ブンヤ</t>
    </rPh>
    <phoneticPr fontId="3"/>
  </si>
  <si>
    <t>経営革新</t>
    <phoneticPr fontId="3"/>
  </si>
  <si>
    <t>各種計画作成支援</t>
    <phoneticPr fontId="3"/>
  </si>
  <si>
    <t>販売・マーケティング</t>
    <phoneticPr fontId="3"/>
  </si>
  <si>
    <t>事業承継</t>
    <phoneticPr fontId="3"/>
  </si>
  <si>
    <t>設備関連</t>
    <phoneticPr fontId="3"/>
  </si>
  <si>
    <t>企業間等連携</t>
    <phoneticPr fontId="3"/>
  </si>
  <si>
    <t>施策等の普及</t>
    <phoneticPr fontId="3"/>
  </si>
  <si>
    <t>情報化（IT・IoT・AI等）</t>
    <phoneticPr fontId="3"/>
  </si>
  <si>
    <t>金融</t>
    <phoneticPr fontId="3"/>
  </si>
  <si>
    <t>税務</t>
    <phoneticPr fontId="3"/>
  </si>
  <si>
    <t>06</t>
    <phoneticPr fontId="3"/>
  </si>
  <si>
    <t>07</t>
    <phoneticPr fontId="3"/>
  </si>
  <si>
    <t>08</t>
    <phoneticPr fontId="3"/>
  </si>
  <si>
    <t>09</t>
    <phoneticPr fontId="3"/>
  </si>
  <si>
    <t>10</t>
    <phoneticPr fontId="3"/>
  </si>
  <si>
    <t>11</t>
    <phoneticPr fontId="3"/>
  </si>
  <si>
    <t>12</t>
    <phoneticPr fontId="3"/>
  </si>
  <si>
    <t>13</t>
    <phoneticPr fontId="3"/>
  </si>
  <si>
    <t>14</t>
    <phoneticPr fontId="3"/>
  </si>
  <si>
    <t>15</t>
    <phoneticPr fontId="3"/>
  </si>
  <si>
    <t>労働</t>
    <phoneticPr fontId="3"/>
  </si>
  <si>
    <t>取引</t>
    <phoneticPr fontId="3"/>
  </si>
  <si>
    <t>環境対策</t>
    <phoneticPr fontId="3"/>
  </si>
  <si>
    <t>(</t>
    <phoneticPr fontId="3"/>
  </si>
  <si>
    <t>)</t>
    <phoneticPr fontId="3"/>
  </si>
  <si>
    <t>相談内容・課題</t>
    <phoneticPr fontId="3"/>
  </si>
  <si>
    <t>支援内容で利用した補助金・融資施策とその施策主体</t>
    <phoneticPr fontId="3"/>
  </si>
  <si>
    <t>施策名</t>
    <rPh sb="0" eb="2">
      <t>セサク</t>
    </rPh>
    <rPh sb="2" eb="3">
      <t>メイ</t>
    </rPh>
    <phoneticPr fontId="3"/>
  </si>
  <si>
    <t>施策主体</t>
    <rPh sb="0" eb="2">
      <t>セサク</t>
    </rPh>
    <rPh sb="2" eb="4">
      <t>シュタイ</t>
    </rPh>
    <phoneticPr fontId="3"/>
  </si>
  <si>
    <t>成果（定量的観点）</t>
    <phoneticPr fontId="3"/>
  </si>
  <si>
    <t>成果（定量的観点以外）</t>
    <phoneticPr fontId="3"/>
  </si>
  <si>
    <t>その他特記事項など</t>
    <phoneticPr fontId="3"/>
  </si>
  <si>
    <t>支援内容</t>
    <phoneticPr fontId="3"/>
  </si>
  <si>
    <t>チェック</t>
    <phoneticPr fontId="3"/>
  </si>
  <si>
    <t>✓</t>
    <phoneticPr fontId="3"/>
  </si>
  <si>
    <t>その他</t>
    <rPh sb="2" eb="3">
      <t>タ</t>
    </rPh>
    <phoneticPr fontId="3"/>
  </si>
  <si>
    <t>(1)</t>
    <phoneticPr fontId="3"/>
  </si>
  <si>
    <t>(2)</t>
    <phoneticPr fontId="3"/>
  </si>
  <si>
    <t>(3)</t>
    <phoneticPr fontId="3"/>
  </si>
  <si>
    <t>(4)</t>
    <phoneticPr fontId="3"/>
  </si>
  <si>
    <t>(5)</t>
    <phoneticPr fontId="3"/>
  </si>
  <si>
    <t>最大5件
まで登録出来ます</t>
    <rPh sb="0" eb="2">
      <t>サイダイ</t>
    </rPh>
    <rPh sb="3" eb="4">
      <t>ケン</t>
    </rPh>
    <rPh sb="7" eb="9">
      <t>トウロク</t>
    </rPh>
    <rPh sb="9" eb="11">
      <t>デキ</t>
    </rPh>
    <phoneticPr fontId="3"/>
  </si>
  <si>
    <t>（西暦）</t>
    <rPh sb="1" eb="3">
      <t>セイレキ</t>
    </rPh>
    <phoneticPr fontId="3"/>
  </si>
  <si>
    <t>（西暦）</t>
    <rPh sb="1" eb="3">
      <t>セイレキ</t>
    </rPh>
    <phoneticPr fontId="3"/>
  </si>
  <si>
    <t>（業種で「その他」を選択された場合のみ有効となります）</t>
    <rPh sb="1" eb="3">
      <t>ギョウシュ</t>
    </rPh>
    <rPh sb="7" eb="8">
      <t>タ</t>
    </rPh>
    <rPh sb="10" eb="12">
      <t>センタク</t>
    </rPh>
    <rPh sb="15" eb="17">
      <t>バアイ</t>
    </rPh>
    <rPh sb="19" eb="21">
      <t>ユウコウ</t>
    </rPh>
    <phoneticPr fontId="3"/>
  </si>
  <si>
    <r>
      <t>知恵の経営ステップアップ事業</t>
    </r>
    <r>
      <rPr>
        <sz val="12"/>
        <color rgb="FFFF0000"/>
        <rFont val="ＭＳ ゴシック"/>
        <family val="3"/>
        <charset val="128"/>
      </rPr>
      <t>（「✓」を選択すれば選択したことになります。）</t>
    </r>
    <rPh sb="19" eb="21">
      <t>センタク</t>
    </rPh>
    <rPh sb="24" eb="26">
      <t>センタク</t>
    </rPh>
    <phoneticPr fontId="3"/>
  </si>
  <si>
    <r>
      <t>小規模事業者持続化補助金　　</t>
    </r>
    <r>
      <rPr>
        <sz val="12"/>
        <color rgb="FFFF0000"/>
        <rFont val="ＭＳ ゴシック"/>
        <family val="3"/>
        <charset val="128"/>
      </rPr>
      <t>（「✓」を選択すれば選択したことになります。）</t>
    </r>
    <phoneticPr fontId="3"/>
  </si>
  <si>
    <t>単会</t>
    <rPh sb="0" eb="2">
      <t>タンカイ</t>
    </rPh>
    <phoneticPr fontId="3"/>
  </si>
  <si>
    <t>200</t>
    <phoneticPr fontId="21"/>
  </si>
  <si>
    <t>京都市</t>
    <rPh sb="0" eb="1">
      <t>キョウト</t>
    </rPh>
    <rPh sb="1" eb="2">
      <t>シ</t>
    </rPh>
    <phoneticPr fontId="21"/>
  </si>
  <si>
    <t>01</t>
    <phoneticPr fontId="3"/>
  </si>
  <si>
    <t>02</t>
    <phoneticPr fontId="3"/>
  </si>
  <si>
    <t>07</t>
  </si>
  <si>
    <t>08</t>
  </si>
  <si>
    <t>09</t>
  </si>
  <si>
    <t>10</t>
  </si>
  <si>
    <t>11</t>
  </si>
  <si>
    <t>12</t>
  </si>
  <si>
    <t>13</t>
  </si>
  <si>
    <t>14</t>
  </si>
  <si>
    <t>15</t>
  </si>
  <si>
    <t>16</t>
  </si>
  <si>
    <t>17</t>
  </si>
  <si>
    <t>18</t>
  </si>
  <si>
    <t>19</t>
  </si>
  <si>
    <t>20</t>
  </si>
  <si>
    <t>21</t>
  </si>
  <si>
    <t>22</t>
  </si>
  <si>
    <t>23</t>
  </si>
  <si>
    <t>24</t>
  </si>
  <si>
    <t>25</t>
  </si>
  <si>
    <t>26</t>
  </si>
  <si>
    <t>企業等所在市町村</t>
    <phoneticPr fontId="3"/>
  </si>
  <si>
    <t>所在市町村</t>
    <phoneticPr fontId="3"/>
  </si>
  <si>
    <t>業種</t>
  </si>
  <si>
    <t>業種</t>
    <phoneticPr fontId="3"/>
  </si>
  <si>
    <t>資本金</t>
  </si>
  <si>
    <t>資本金</t>
    <phoneticPr fontId="3"/>
  </si>
  <si>
    <t>支援の分野１</t>
    <phoneticPr fontId="3"/>
  </si>
  <si>
    <t>支援の分野２</t>
    <phoneticPr fontId="3"/>
  </si>
  <si>
    <t>支援の分野３</t>
    <phoneticPr fontId="3"/>
  </si>
  <si>
    <t>支援の分野１その他</t>
    <rPh sb="8" eb="9">
      <t>タ</t>
    </rPh>
    <phoneticPr fontId="3"/>
  </si>
  <si>
    <t>支援の分野２その他</t>
    <rPh sb="8" eb="9">
      <t>タ</t>
    </rPh>
    <phoneticPr fontId="3"/>
  </si>
  <si>
    <t>支援の分野３その他</t>
    <rPh sb="8" eb="9">
      <t>タ</t>
    </rPh>
    <phoneticPr fontId="3"/>
  </si>
  <si>
    <t>業種その他</t>
    <rPh sb="4" eb="5">
      <t>タ</t>
    </rPh>
    <phoneticPr fontId="3"/>
  </si>
  <si>
    <t>創業年</t>
    <rPh sb="2" eb="3">
      <t>ネン</t>
    </rPh>
    <phoneticPr fontId="3"/>
  </si>
  <si>
    <t>創業月</t>
    <rPh sb="2" eb="3">
      <t>ツキ</t>
    </rPh>
    <phoneticPr fontId="3"/>
  </si>
  <si>
    <t>施策名１</t>
    <rPh sb="0" eb="2">
      <t>セサク</t>
    </rPh>
    <rPh sb="2" eb="3">
      <t>メイ</t>
    </rPh>
    <phoneticPr fontId="3"/>
  </si>
  <si>
    <t>施策名２</t>
    <rPh sb="0" eb="2">
      <t>セサク</t>
    </rPh>
    <rPh sb="2" eb="3">
      <t>メイ</t>
    </rPh>
    <phoneticPr fontId="3"/>
  </si>
  <si>
    <t>施策その他１</t>
    <rPh sb="0" eb="2">
      <t>セサク</t>
    </rPh>
    <rPh sb="4" eb="5">
      <t>タ</t>
    </rPh>
    <phoneticPr fontId="3"/>
  </si>
  <si>
    <t>施策その他５</t>
    <rPh sb="0" eb="2">
      <t>セサク</t>
    </rPh>
    <rPh sb="4" eb="5">
      <t>タ</t>
    </rPh>
    <phoneticPr fontId="3"/>
  </si>
  <si>
    <t>施策その他４</t>
    <rPh sb="0" eb="2">
      <t>セサク</t>
    </rPh>
    <rPh sb="4" eb="5">
      <t>タ</t>
    </rPh>
    <phoneticPr fontId="3"/>
  </si>
  <si>
    <t>施策その他３</t>
    <rPh sb="0" eb="2">
      <t>セサク</t>
    </rPh>
    <rPh sb="4" eb="5">
      <t>タ</t>
    </rPh>
    <phoneticPr fontId="3"/>
  </si>
  <si>
    <t>施策その他２</t>
    <rPh sb="0" eb="2">
      <t>セサク</t>
    </rPh>
    <rPh sb="4" eb="5">
      <t>タ</t>
    </rPh>
    <phoneticPr fontId="3"/>
  </si>
  <si>
    <t>取扱製品・サービス</t>
    <phoneticPr fontId="3"/>
  </si>
  <si>
    <t>相談内容・課題</t>
    <phoneticPr fontId="3"/>
  </si>
  <si>
    <t>支援内容</t>
    <phoneticPr fontId="3"/>
  </si>
  <si>
    <t>成果（定量的観点）</t>
    <phoneticPr fontId="3"/>
  </si>
  <si>
    <t>成果（定量的観点以外）</t>
    <phoneticPr fontId="3"/>
  </si>
  <si>
    <t>その他特記事項など</t>
    <phoneticPr fontId="3"/>
  </si>
  <si>
    <t>REP-ID</t>
    <phoneticPr fontId="3"/>
  </si>
  <si>
    <t>様式2</t>
    <phoneticPr fontId="3"/>
  </si>
  <si>
    <t>A</t>
    <phoneticPr fontId="3"/>
  </si>
  <si>
    <t>内装業</t>
    <rPh sb="0" eb="2">
      <t>ナイソウ</t>
    </rPh>
    <rPh sb="2" eb="3">
      <t>ギョウ</t>
    </rPh>
    <phoneticPr fontId="3"/>
  </si>
  <si>
    <t>各種計画作成支援</t>
  </si>
  <si>
    <t>販売・マーケティング</t>
  </si>
  <si>
    <t>情報化（IT・IoT・AI等）</t>
  </si>
  <si>
    <t>✓</t>
  </si>
  <si>
    <t>伴走型小規模事業者支援推進事業</t>
  </si>
  <si>
    <t>被災地域販路開拓支援事業　小規模事業者持続化補助金</t>
  </si>
  <si>
    <t>中小企業等復興支援事業</t>
    <phoneticPr fontId="3"/>
  </si>
  <si>
    <t xml:space="preserve">ランディングページは完成したばかりだが、
平成30年末決算では、リフォーム雑工事の売上は前年対比1.43倍となった。
また、全体の売上は、前年対比1.14倍となった。
</t>
    <rPh sb="10" eb="12">
      <t>カンセイ</t>
    </rPh>
    <rPh sb="21" eb="23">
      <t>ヘイセイ</t>
    </rPh>
    <rPh sb="25" eb="26">
      <t>ネン</t>
    </rPh>
    <rPh sb="26" eb="27">
      <t>マツ</t>
    </rPh>
    <rPh sb="27" eb="29">
      <t>ケッサン</t>
    </rPh>
    <rPh sb="37" eb="38">
      <t>ザツ</t>
    </rPh>
    <rPh sb="38" eb="40">
      <t>コウジ</t>
    </rPh>
    <rPh sb="41" eb="43">
      <t>ウリアゲ</t>
    </rPh>
    <rPh sb="44" eb="46">
      <t>ゼンネン</t>
    </rPh>
    <rPh sb="46" eb="48">
      <t>タイヒ</t>
    </rPh>
    <rPh sb="52" eb="53">
      <t>バイ</t>
    </rPh>
    <rPh sb="62" eb="64">
      <t>ゼンタイ</t>
    </rPh>
    <rPh sb="65" eb="67">
      <t>ウリアゲ</t>
    </rPh>
    <rPh sb="69" eb="71">
      <t>ゼンネン</t>
    </rPh>
    <rPh sb="71" eb="73">
      <t>タイヒ</t>
    </rPh>
    <rPh sb="77" eb="78">
      <t>バイ</t>
    </rPh>
    <phoneticPr fontId="3"/>
  </si>
  <si>
    <t>＜ステップアップ事業＞
　リスティング広告とは、インターネットにおいて、ユーザーの検索結果に適合した広告を表示するサービスである。アドワーズ広告（グーグル）・プロモーション広告（Yahoo）といわれるものである。広告を出す側は、用意した広告ごとに関連するキーワードを設定する。検索エンジンを利用した結果に対して、それに近いキーワードをもつ広告を掲出し、それを見たユーザーが、広告をクリックした場合に広告主に料金が発生する仕組みとなっている。検索結果の画面に広告が表示される検索連動型で行う計画である。クリック単価や広告費の上限を自ら決められるため、手軽に少ないリスクで始められる。そのためには、ネット検索している顧客が当店を選んでいただくためのHP上の広告チラシのようなものである「ランディングページ」を作成する必要があった。
　同業他社との比較や当店利用者の声（口コミ）を、自ら集めることを事業所へ伝えた。言語化したものをランディングページ作成業者にも提案。なかなか行動に移せないお客様に対して、選んでいただけるようなページを作成してもらうこととなった。
＜伴走型小規模事業者支援推進事業＞
　ステップアップ事業により「ランディングページ」を作成することとなり、業者への制作依頼の際、自社の特徴や、強み弱み、顧客ニーズを見つめる機会が今まで無かった事に気づかれた。経営計画を作成する必要性があることを提案。伴走型小規模事業者支援推進事業の説明を行い、全体セミナーは欠席であったが、セミナーで使用した資料（2時間×2日間分）を、全て説明。伴走型事業の専門家による個別支援全3回にわたり「経営実践計画書」を作成する事となった。全3回とも専門家派遣日までに「経営実践計画書」を埋める支援を巡回支援を行った。第1回目までに、経営理念・提供価値や特徴・自社の強み弱み（顧客ニーズ）・経営方針（方向性）を策定した。第2回目までには、1回目で受けた内容に基づき、ブラッシュアップを行い、具体的な取組事項をピックアップした。また、第3回目までには、数値計画を過去2年前・進行期（H30年分）・以後3年分、合計6年分を一覧表に作成。過去の売上集計は、月ごとのみの分類だったが、工事の種類ごと、さらには、下請・元請ごとに分類を行う支援を行った。
＜中小企業等復興支援事業＞
　平成30年9月の台風21号による被災により、店舗吹抜上部の雨漏りと仕入等置場の屋根のパネルの破損があった。よって、申請書・報告書の作成支援を行った。
＜被災地域販路開拓支援事業　小規模事業者持続化補助金＞
　伴走型の個別支援で作成した「経営実践計画書」を活かし、経営計画書の作成支援を行った。　
そして、古くなったホームページを全面リニューアルし、見込客を発掘し、効率的に周知を行う補助事業計画書の作成支援を行った。</t>
    <rPh sb="926" eb="928">
      <t>ブンルイ</t>
    </rPh>
    <phoneticPr fontId="3"/>
  </si>
  <si>
    <t>　井手町内で内装業を始め30年が経つ。今までは大手住宅メーカー・工務店からの下請工事が売上の多くを占めてきたが、売上額が一定でなく変動が伴う。
　一方で下請工事以外に、個人客の改築工事も行ってきた実績数は多くある。
　近年、個人客からのリフォームの問い合わせや相談が増えてきている。過去に作成し、内容が古くなったHPや、たまに更新しているブログはあるが、地元地域を含め、訪問可能な近隣地域の方で、自社を知らない方がそこまでたどり着かない現状がある。</t>
    <rPh sb="141" eb="143">
      <t>カコ</t>
    </rPh>
    <rPh sb="144" eb="146">
      <t>サクセイ</t>
    </rPh>
    <rPh sb="148" eb="150">
      <t>ナイヨウ</t>
    </rPh>
    <rPh sb="151" eb="152">
      <t>フル</t>
    </rPh>
    <rPh sb="163" eb="165">
      <t>コウシン</t>
    </rPh>
    <rPh sb="177" eb="179">
      <t>ジモト</t>
    </rPh>
    <rPh sb="179" eb="181">
      <t>チイキ</t>
    </rPh>
    <rPh sb="182" eb="183">
      <t>フク</t>
    </rPh>
    <rPh sb="185" eb="187">
      <t>ホウモン</t>
    </rPh>
    <rPh sb="187" eb="189">
      <t>カノウ</t>
    </rPh>
    <rPh sb="190" eb="192">
      <t>キンリン</t>
    </rPh>
    <rPh sb="192" eb="194">
      <t>チイキ</t>
    </rPh>
    <rPh sb="195" eb="196">
      <t>カタ</t>
    </rPh>
    <phoneticPr fontId="3"/>
  </si>
  <si>
    <t>＜ステップアップ事業＞・＜伴走型小規模事業者支援推進事業＞による成果
　クロス・塗り壁・床・カーテン・水回り工事等、室内全般のトータルリフォーム相談ができる、きめ細かなニーズにも対応していける店舗運営を行うことにより、下請工事に頼らない、対個人顧客へ転換を目指し、売上と利益を増やしていく道筋が立った。
　新規個人客から問い合わせや相談をスムーズに行えるよう、「壁紙・クロス張替え専門店」のランディングページを作成できた。施工事例や当店利用者のメッセージを掲載。HPで検索されても、なかなか行動に移せないお客様に対して、選んでいただけるようなランディングページとなった。クロス以外のリフォーム全般の受注にもつながり、売上と利益を増やしていくことができた。
　ステップアップ事業により「ランディングページ」を作成することとなったが、伴走型事業の経営計画書・事業計画書作成により、自社の特徴や、強み弱み、顧客ニーズを見つめる機会ができ、自社の提供価値や特徴を、ランディングページに盛り込むことができた。そして、過去の3年、これからの3年後の数値計画を立てることにより、内装工事の種類による1件当たりの売上単価や件数といった計画・目標設定を立て、行動できるようになった。過去の顧客にも、再度の受注をいただけるような、DM発送やお伺い・アフターメンテ等の案内にも、従来以上に力を入れ、また、頼まれた施工だけでなく、別商品の提案は必ず行うよう、積極的な行動を習慣化できるようになった。　
＜中小企業等復興支援事業＞
　被災により、店舗吹抜上部の雨漏りと仕入等材料置場の屋根のパネルの破損があったが、補助事業申請により、スムーズな修繕が行えたので、売上に大きな影響は出なかった。
＜被災地域販路開拓支援事業　小規模事業者持続化補助金＞
　採択は6月にされたばかりの為、事業は現在取組み中である。</t>
    <rPh sb="32" eb="34">
      <t>セイカ</t>
    </rPh>
    <rPh sb="372" eb="374">
      <t>ケイエイ</t>
    </rPh>
    <rPh sb="374" eb="376">
      <t>ケイカク</t>
    </rPh>
    <rPh sb="376" eb="377">
      <t>ショ</t>
    </rPh>
    <rPh sb="378" eb="380">
      <t>ジギョウ</t>
    </rPh>
    <rPh sb="380" eb="382">
      <t>ケイカク</t>
    </rPh>
    <rPh sb="382" eb="383">
      <t>ショ</t>
    </rPh>
    <rPh sb="383" eb="385">
      <t>サクセイ</t>
    </rPh>
    <rPh sb="417" eb="419">
      <t>ジシャ</t>
    </rPh>
    <rPh sb="420" eb="422">
      <t>テイキョウ</t>
    </rPh>
    <rPh sb="422" eb="424">
      <t>カチ</t>
    </rPh>
    <rPh sb="425" eb="427">
      <t>トクチョウ</t>
    </rPh>
    <rPh sb="439" eb="440">
      <t>モ</t>
    </rPh>
    <rPh sb="441" eb="442">
      <t>コ</t>
    </rPh>
    <rPh sb="454" eb="456">
      <t>カコ</t>
    </rPh>
    <rPh sb="458" eb="459">
      <t>ネン</t>
    </rPh>
    <rPh sb="466" eb="467">
      <t>ネン</t>
    </rPh>
    <rPh sb="467" eb="468">
      <t>ゴ</t>
    </rPh>
    <rPh sb="469" eb="471">
      <t>スウチ</t>
    </rPh>
    <rPh sb="471" eb="473">
      <t>ケイカク</t>
    </rPh>
    <rPh sb="474" eb="475">
      <t>タ</t>
    </rPh>
    <rPh sb="483" eb="485">
      <t>ナイソウ</t>
    </rPh>
    <rPh sb="485" eb="487">
      <t>コウジ</t>
    </rPh>
    <rPh sb="488" eb="490">
      <t>シュルイ</t>
    </rPh>
    <rPh sb="494" eb="495">
      <t>ケン</t>
    </rPh>
    <rPh sb="495" eb="496">
      <t>ア</t>
    </rPh>
    <rPh sb="499" eb="501">
      <t>ウリアゲ</t>
    </rPh>
    <rPh sb="501" eb="503">
      <t>タンカ</t>
    </rPh>
    <rPh sb="504" eb="506">
      <t>ケンスウ</t>
    </rPh>
    <rPh sb="518" eb="519">
      <t>タ</t>
    </rPh>
    <rPh sb="533" eb="535">
      <t>カコ</t>
    </rPh>
    <rPh sb="536" eb="538">
      <t>コキャク</t>
    </rPh>
    <rPh sb="541" eb="543">
      <t>サイド</t>
    </rPh>
    <rPh sb="544" eb="546">
      <t>ジュチュウ</t>
    </rPh>
    <rPh sb="558" eb="560">
      <t>ハッソウ</t>
    </rPh>
    <rPh sb="562" eb="563">
      <t>ウカガ</t>
    </rPh>
    <rPh sb="572" eb="573">
      <t>トウ</t>
    </rPh>
    <rPh sb="574" eb="576">
      <t>アンナイ</t>
    </rPh>
    <rPh sb="579" eb="581">
      <t>ジュウライ</t>
    </rPh>
    <rPh sb="581" eb="583">
      <t>イジョウ</t>
    </rPh>
    <rPh sb="584" eb="585">
      <t>チカラ</t>
    </rPh>
    <rPh sb="586" eb="587">
      <t>イ</t>
    </rPh>
    <rPh sb="592" eb="593">
      <t>タノ</t>
    </rPh>
    <rPh sb="596" eb="598">
      <t>セコウ</t>
    </rPh>
    <rPh sb="604" eb="605">
      <t>ベツ</t>
    </rPh>
    <rPh sb="605" eb="607">
      <t>ショウヒン</t>
    </rPh>
    <rPh sb="608" eb="610">
      <t>テイアン</t>
    </rPh>
    <rPh sb="611" eb="612">
      <t>カナラ</t>
    </rPh>
    <rPh sb="613" eb="614">
      <t>オコナ</t>
    </rPh>
    <rPh sb="618" eb="621">
      <t>セッキョクテキ</t>
    </rPh>
    <rPh sb="622" eb="624">
      <t>コウドウ</t>
    </rPh>
    <rPh sb="625" eb="628">
      <t>シュウカンカ</t>
    </rPh>
    <phoneticPr fontId="3"/>
  </si>
  <si>
    <t>A</t>
    <phoneticPr fontId="3"/>
  </si>
  <si>
    <t>中小企業応援隊　支援事例</t>
    <phoneticPr fontId="3"/>
  </si>
  <si>
    <t>企業等所在市町村</t>
    <phoneticPr fontId="3"/>
  </si>
  <si>
    <t>業種</t>
    <phoneticPr fontId="3"/>
  </si>
  <si>
    <t>資本金</t>
    <phoneticPr fontId="3"/>
  </si>
  <si>
    <t>創業</t>
    <phoneticPr fontId="3"/>
  </si>
  <si>
    <t>従業員</t>
    <phoneticPr fontId="3"/>
  </si>
  <si>
    <t>売上高</t>
    <phoneticPr fontId="3"/>
  </si>
  <si>
    <t>取扱製品・サービス</t>
    <phoneticPr fontId="3"/>
  </si>
  <si>
    <t>コンクリート二次製品製造業</t>
    <rPh sb="6" eb="8">
      <t>ニジ</t>
    </rPh>
    <rPh sb="8" eb="10">
      <t>セイヒン</t>
    </rPh>
    <rPh sb="10" eb="13">
      <t>セイゾウギョウ</t>
    </rPh>
    <phoneticPr fontId="3"/>
  </si>
  <si>
    <t>支援の分野</t>
    <phoneticPr fontId="3"/>
  </si>
  <si>
    <t>(</t>
    <phoneticPr fontId="3"/>
  </si>
  <si>
    <t>)</t>
    <phoneticPr fontId="3"/>
  </si>
  <si>
    <t>施策等の普及</t>
  </si>
  <si>
    <t>設備関連</t>
  </si>
  <si>
    <t>相談内容・課題</t>
    <phoneticPr fontId="3"/>
  </si>
  <si>
    <t xml:space="preserve">　当社は宇治田原にてコンクリート二次製品を製造販売している。主な販路は宇治市の公共工事用途がメイン。基礎工事及び側溝、造成工事に使用されている。
　生コンから自社でコンクリート製品を製造しているが製品プラント設備の型式が古く二つの問題が発生している。
　1.　計量誤差の発生
　　プラント内では生コン材料を計量機に入れ、混ぜ合わせて作成しているが
　計量誤差が発生しその都度、従業員が手作業で誤差を修正しているため作業に
　無駄が生じている。
　2.　清掃による追加行程、手待ちの発生
　　プラントから作成した生コンが排出の過程で上手く排出出来ず一部の生コン　
　がプラント内に滞留してしまっている。都度、従業員が清掃を行う必要があり
　通常の作成より無駄な工程が存在し人員を割く必要がある他、製品製造オペレ　
　ーターに手待ちが生じている。　
　以上の2点より作業効率が通常より悪く、製造のキャパシティが少なくなっていることから売上の低下、加えて短納期時には従業員が時間外業務を行う必要があることから人件費増加を余儀なくされている。
</t>
    <phoneticPr fontId="3"/>
  </si>
  <si>
    <t>支援内容</t>
    <phoneticPr fontId="3"/>
  </si>
  <si>
    <t xml:space="preserve">このような状況にあることから以下の対策を講じました。
　１．計量器の更新
　　計量誤差が発生していることから砂利を計測する計量機の更新を図ります
　　更新により修正を都度手作業で行わずに済むようになり作業効率が改善致
　します。
　２．プラント内部付帯設備の更新
　　プラント内に滞留してしまう生コンを効率よく排出を行うため、プラント
　内部の付帯設備の更新を行い、排出を円滑に行えるように致します。これに
　より清掃に割かれている作業員が本来の業務を行えるようになり、製品製造
　オペレーターの手待ちが無くなり作業効率が上昇いたします。
今回、知恵の経営ステップアップ補助金を利用した設備投資を支援。
ステップアップ補助金申請書作成支援を行い、申請書のブラッシュアップ、作成指導を行いました。
</t>
    <rPh sb="273" eb="275">
      <t>コンカイ</t>
    </rPh>
    <rPh sb="276" eb="278">
      <t>チエ</t>
    </rPh>
    <rPh sb="279" eb="281">
      <t>ケイエイ</t>
    </rPh>
    <rPh sb="288" eb="291">
      <t>ホジョキン</t>
    </rPh>
    <rPh sb="292" eb="294">
      <t>リヨウ</t>
    </rPh>
    <rPh sb="296" eb="298">
      <t>セツビ</t>
    </rPh>
    <rPh sb="298" eb="300">
      <t>トウシ</t>
    </rPh>
    <rPh sb="301" eb="303">
      <t>シエン</t>
    </rPh>
    <rPh sb="312" eb="315">
      <t>ホジョキン</t>
    </rPh>
    <rPh sb="315" eb="318">
      <t>シンセイショ</t>
    </rPh>
    <rPh sb="318" eb="320">
      <t>サクセイ</t>
    </rPh>
    <rPh sb="320" eb="322">
      <t>シエン</t>
    </rPh>
    <rPh sb="323" eb="324">
      <t>オコナ</t>
    </rPh>
    <rPh sb="326" eb="329">
      <t>シンセイショ</t>
    </rPh>
    <rPh sb="339" eb="341">
      <t>サクセイ</t>
    </rPh>
    <rPh sb="341" eb="343">
      <t>シドウ</t>
    </rPh>
    <rPh sb="344" eb="345">
      <t>オコナ</t>
    </rPh>
    <phoneticPr fontId="3"/>
  </si>
  <si>
    <t>支援内容で利用した補助金・融資施策とその施策主体</t>
    <phoneticPr fontId="3"/>
  </si>
  <si>
    <r>
      <t>小規模事業者持続化補助金　　</t>
    </r>
    <r>
      <rPr>
        <sz val="12"/>
        <color rgb="FFFF0000"/>
        <rFont val="ＭＳ ゴシック"/>
        <family val="3"/>
        <charset val="128"/>
      </rPr>
      <t>（「✓」を選択すれば選択したことになります。）</t>
    </r>
    <phoneticPr fontId="3"/>
  </si>
  <si>
    <t>(1)</t>
    <phoneticPr fontId="3"/>
  </si>
  <si>
    <t>(2)</t>
    <phoneticPr fontId="3"/>
  </si>
  <si>
    <t>(3)</t>
    <phoneticPr fontId="3"/>
  </si>
  <si>
    <t>(4)</t>
    <phoneticPr fontId="3"/>
  </si>
  <si>
    <t>(5)</t>
    <phoneticPr fontId="3"/>
  </si>
  <si>
    <t>設備取得における補助金交付</t>
    <rPh sb="0" eb="2">
      <t>セツビ</t>
    </rPh>
    <rPh sb="2" eb="4">
      <t>シュトク</t>
    </rPh>
    <rPh sb="8" eb="11">
      <t>ホジョキン</t>
    </rPh>
    <rPh sb="11" eb="13">
      <t>コウフ</t>
    </rPh>
    <phoneticPr fontId="3"/>
  </si>
  <si>
    <t>成果（定量的観点）</t>
    <phoneticPr fontId="3"/>
  </si>
  <si>
    <t xml:space="preserve">
補助金を利用した設備投資の実施。
経営効率の改善を図り売上の上昇。作業効率の上昇により残業時間を圧縮し人件費の削減を今後行うことが出来る。
</t>
    <rPh sb="1" eb="4">
      <t>ホジョキン</t>
    </rPh>
    <rPh sb="5" eb="7">
      <t>リヨウ</t>
    </rPh>
    <rPh sb="9" eb="11">
      <t>セツビ</t>
    </rPh>
    <rPh sb="11" eb="13">
      <t>トウシ</t>
    </rPh>
    <rPh sb="14" eb="16">
      <t>ジッシ</t>
    </rPh>
    <rPh sb="18" eb="20">
      <t>ケイエイ</t>
    </rPh>
    <rPh sb="20" eb="22">
      <t>コウリツ</t>
    </rPh>
    <rPh sb="23" eb="25">
      <t>カイゼン</t>
    </rPh>
    <rPh sb="26" eb="27">
      <t>ハカ</t>
    </rPh>
    <rPh sb="28" eb="30">
      <t>ウリアゲ</t>
    </rPh>
    <rPh sb="31" eb="33">
      <t>ジョウショウ</t>
    </rPh>
    <rPh sb="34" eb="36">
      <t>サギョウ</t>
    </rPh>
    <rPh sb="36" eb="38">
      <t>コウリツ</t>
    </rPh>
    <rPh sb="39" eb="41">
      <t>ジョウショウ</t>
    </rPh>
    <rPh sb="44" eb="46">
      <t>ザンギョウ</t>
    </rPh>
    <rPh sb="46" eb="48">
      <t>ジカン</t>
    </rPh>
    <rPh sb="49" eb="51">
      <t>アッシュク</t>
    </rPh>
    <rPh sb="52" eb="55">
      <t>ジンケンヒ</t>
    </rPh>
    <rPh sb="56" eb="58">
      <t>サクゲン</t>
    </rPh>
    <rPh sb="59" eb="61">
      <t>コンゴ</t>
    </rPh>
    <rPh sb="61" eb="62">
      <t>オコナ</t>
    </rPh>
    <rPh sb="66" eb="68">
      <t>デキ</t>
    </rPh>
    <phoneticPr fontId="3"/>
  </si>
  <si>
    <t>成果（定量的観点以外）</t>
    <phoneticPr fontId="3"/>
  </si>
  <si>
    <t xml:space="preserve">
新たな計量機に取り替えた事により作業効率の改善。
今後、新名神設置工事、山手線開通工事、市役所新庁舎開設工事と当地における同社の需要は今後強まることが考えられる。
その為に受注、生産効率を高めていく事は必須であり将来の受注の安定が見込まれる。</t>
    <rPh sb="1" eb="2">
      <t>アラ</t>
    </rPh>
    <rPh sb="4" eb="7">
      <t>ケイリョウキ</t>
    </rPh>
    <rPh sb="8" eb="9">
      <t>ト</t>
    </rPh>
    <rPh sb="10" eb="11">
      <t>カ</t>
    </rPh>
    <rPh sb="13" eb="14">
      <t>コト</t>
    </rPh>
    <rPh sb="17" eb="19">
      <t>サギョウ</t>
    </rPh>
    <rPh sb="19" eb="21">
      <t>コウリツ</t>
    </rPh>
    <rPh sb="22" eb="24">
      <t>カイゼン</t>
    </rPh>
    <rPh sb="26" eb="28">
      <t>コンゴ</t>
    </rPh>
    <rPh sb="29" eb="30">
      <t>シン</t>
    </rPh>
    <rPh sb="30" eb="32">
      <t>メイシン</t>
    </rPh>
    <rPh sb="32" eb="34">
      <t>セッチ</t>
    </rPh>
    <rPh sb="34" eb="36">
      <t>コウジ</t>
    </rPh>
    <rPh sb="37" eb="40">
      <t>ヤマテセン</t>
    </rPh>
    <rPh sb="40" eb="42">
      <t>カイツウ</t>
    </rPh>
    <rPh sb="42" eb="44">
      <t>コウジ</t>
    </rPh>
    <rPh sb="45" eb="48">
      <t>シヤクショ</t>
    </rPh>
    <rPh sb="48" eb="51">
      <t>シンチョウシャ</t>
    </rPh>
    <rPh sb="51" eb="53">
      <t>カイセツ</t>
    </rPh>
    <rPh sb="53" eb="55">
      <t>コウジ</t>
    </rPh>
    <rPh sb="56" eb="58">
      <t>トウチ</t>
    </rPh>
    <rPh sb="62" eb="64">
      <t>ドウシャ</t>
    </rPh>
    <rPh sb="65" eb="67">
      <t>ジュヨウ</t>
    </rPh>
    <rPh sb="68" eb="70">
      <t>コンゴ</t>
    </rPh>
    <rPh sb="70" eb="71">
      <t>ツヨ</t>
    </rPh>
    <rPh sb="76" eb="77">
      <t>カンガ</t>
    </rPh>
    <rPh sb="85" eb="86">
      <t>タメ</t>
    </rPh>
    <rPh sb="87" eb="89">
      <t>ジュチュウ</t>
    </rPh>
    <rPh sb="90" eb="92">
      <t>セイサン</t>
    </rPh>
    <rPh sb="92" eb="94">
      <t>コウリツ</t>
    </rPh>
    <rPh sb="95" eb="96">
      <t>タカ</t>
    </rPh>
    <rPh sb="100" eb="101">
      <t>コト</t>
    </rPh>
    <rPh sb="102" eb="104">
      <t>ヒッス</t>
    </rPh>
    <rPh sb="107" eb="109">
      <t>ショウライ</t>
    </rPh>
    <rPh sb="110" eb="112">
      <t>ジュチュウ</t>
    </rPh>
    <rPh sb="113" eb="115">
      <t>アンテイ</t>
    </rPh>
    <rPh sb="116" eb="118">
      <t>ミコ</t>
    </rPh>
    <phoneticPr fontId="3"/>
  </si>
  <si>
    <t>その他特記事項など</t>
    <phoneticPr fontId="3"/>
  </si>
  <si>
    <t>REP-ID</t>
    <phoneticPr fontId="3"/>
  </si>
  <si>
    <t>所在市町村</t>
    <phoneticPr fontId="3"/>
  </si>
  <si>
    <t>従業員</t>
    <phoneticPr fontId="3"/>
  </si>
  <si>
    <t>売上高</t>
    <phoneticPr fontId="3"/>
  </si>
  <si>
    <t>取扱製品・サービス</t>
    <phoneticPr fontId="3"/>
  </si>
  <si>
    <t>支援の分野１</t>
    <phoneticPr fontId="3"/>
  </si>
  <si>
    <t>支援の分野２</t>
    <phoneticPr fontId="3"/>
  </si>
  <si>
    <t>支援の分野３</t>
    <phoneticPr fontId="3"/>
  </si>
  <si>
    <t>相談内容・課題</t>
    <phoneticPr fontId="3"/>
  </si>
  <si>
    <t>支援内容</t>
    <phoneticPr fontId="3"/>
  </si>
  <si>
    <t>成果（定量的観点）</t>
    <phoneticPr fontId="3"/>
  </si>
  <si>
    <t>成果（定量的観点以外）</t>
    <phoneticPr fontId="3"/>
  </si>
  <si>
    <t>その他特記事項など</t>
    <phoneticPr fontId="3"/>
  </si>
  <si>
    <t>様式2</t>
    <phoneticPr fontId="3"/>
  </si>
  <si>
    <t>熱間鍛造金型の設計・製作、熱間精密型打鍛造による鍛工品の製造</t>
    <rPh sb="24" eb="26">
      <t>タンコウ</t>
    </rPh>
    <rPh sb="26" eb="27">
      <t>シナ</t>
    </rPh>
    <rPh sb="28" eb="30">
      <t>セイゾウ</t>
    </rPh>
    <phoneticPr fontId="3"/>
  </si>
  <si>
    <t>峰山町にて、熱間鍛造金型の設計・製作、熱間精密型打鍛造による「ものづくり」を行なっている。主な製品は高い強度と精度が求められる４輪、２輪エンジン部品、工業用継手バルブや安全金具等の部品で、自動車関連部品が40％を占めている。鍛造業界では輸送費、関税、人件費等コストの観点から、自動車メーカーに追従し海外へ進出する企業が増加したことにより比較的安価で製造が容易な量産品については、すでに現地生産、現地調達がかなりのレベルで進展しており、リーマンショック時には、３億３千万円まで売り上げが落ち込んだ。
国内の自動車、半導体製造装置、建築関連の鍛造品市場については、複雑形状で高精度、小ロット、短納期、多品種の製品が求められており、新興国等の海外の技術水準も向上しているため、コスト面での競争も激化傾向にあり、特に自動車関連部品では、環境対応や徹底したコストダウン、品質の安定性、多様化する顧客ニーズに応えるための短納期化が強く求められている。
これまで、当地の中核を担うものづくり企業と位置付け、リーマンショック直後の雇用維持対策の支援に始まり、平成２４年度ものづくり中小企業・小規模事業者試作開発等支援補助金、平成２６年度補正ものづくり・商業・サービス革新補助金、平成２８年度補正革新的ものづくり・商業・サービス開発支援補助金等のつなぎ支援による設備増強・生産性の向上支援や平成２９年度台風１８号により被災した工場の復興支援等、事業の持続的発展の支援を行ってきた。
昨年のマシニングセンターの新設以降、資金面や好調がいつまで続くのか、といった先行きへの懸念もあり、２年毎に行なってきた大型の設備投資は一旦、様子見とし、主要取引先から求められている「環境対応」や徹底したコストダウンに対応するための設備更新に着手したいとの要望を受けた。</t>
    <rPh sb="0" eb="2">
      <t>ミネヤマ</t>
    </rPh>
    <rPh sb="2" eb="3">
      <t>チョウ</t>
    </rPh>
    <rPh sb="38" eb="39">
      <t>オコ</t>
    </rPh>
    <rPh sb="225" eb="226">
      <t>ジ</t>
    </rPh>
    <rPh sb="230" eb="231">
      <t>オク</t>
    </rPh>
    <rPh sb="232" eb="235">
      <t>センマンエン</t>
    </rPh>
    <rPh sb="237" eb="238">
      <t>ウ</t>
    </rPh>
    <rPh sb="239" eb="240">
      <t>ア</t>
    </rPh>
    <rPh sb="242" eb="243">
      <t>オ</t>
    </rPh>
    <rPh sb="244" eb="245">
      <t>コ</t>
    </rPh>
    <rPh sb="425" eb="427">
      <t>トウチ</t>
    </rPh>
    <rPh sb="428" eb="430">
      <t>チュウカク</t>
    </rPh>
    <rPh sb="431" eb="432">
      <t>ニナ</t>
    </rPh>
    <rPh sb="438" eb="440">
      <t>キギョウ</t>
    </rPh>
    <rPh sb="441" eb="444">
      <t>イチヅ</t>
    </rPh>
    <rPh sb="454" eb="456">
      <t>チョクゴ</t>
    </rPh>
    <rPh sb="457" eb="459">
      <t>コヨウ</t>
    </rPh>
    <rPh sb="459" eb="461">
      <t>イジ</t>
    </rPh>
    <rPh sb="461" eb="463">
      <t>タイサク</t>
    </rPh>
    <rPh sb="464" eb="466">
      <t>シエン</t>
    </rPh>
    <rPh sb="467" eb="468">
      <t>ハジ</t>
    </rPh>
    <rPh sb="562" eb="563">
      <t>ナド</t>
    </rPh>
    <rPh sb="567" eb="569">
      <t>シエン</t>
    </rPh>
    <rPh sb="572" eb="574">
      <t>セツビ</t>
    </rPh>
    <rPh sb="574" eb="576">
      <t>ゾウキョウ</t>
    </rPh>
    <rPh sb="577" eb="580">
      <t>セイサンセイ</t>
    </rPh>
    <rPh sb="581" eb="583">
      <t>コウジョウ</t>
    </rPh>
    <rPh sb="583" eb="585">
      <t>シエン</t>
    </rPh>
    <rPh sb="586" eb="588">
      <t>ヘイセイ</t>
    </rPh>
    <rPh sb="590" eb="592">
      <t>ネンド</t>
    </rPh>
    <rPh sb="592" eb="594">
      <t>タイフウ</t>
    </rPh>
    <rPh sb="596" eb="597">
      <t>ゴウ</t>
    </rPh>
    <rPh sb="600" eb="602">
      <t>ヒサイ</t>
    </rPh>
    <rPh sb="604" eb="606">
      <t>コウバ</t>
    </rPh>
    <rPh sb="607" eb="609">
      <t>フッコウ</t>
    </rPh>
    <rPh sb="609" eb="611">
      <t>シエン</t>
    </rPh>
    <rPh sb="611" eb="612">
      <t>ナド</t>
    </rPh>
    <rPh sb="613" eb="615">
      <t>ジギョウ</t>
    </rPh>
    <rPh sb="616" eb="619">
      <t>ジゾクテキ</t>
    </rPh>
    <rPh sb="619" eb="621">
      <t>ハッテン</t>
    </rPh>
    <rPh sb="622" eb="624">
      <t>シエン</t>
    </rPh>
    <rPh sb="625" eb="626">
      <t>オコナ</t>
    </rPh>
    <rPh sb="632" eb="634">
      <t>サクネン</t>
    </rPh>
    <rPh sb="645" eb="647">
      <t>シンセツ</t>
    </rPh>
    <rPh sb="647" eb="649">
      <t>イコウ</t>
    </rPh>
    <rPh sb="650" eb="652">
      <t>シキン</t>
    </rPh>
    <rPh sb="652" eb="653">
      <t>メン</t>
    </rPh>
    <rPh sb="654" eb="656">
      <t>コウチョウ</t>
    </rPh>
    <rPh sb="661" eb="662">
      <t>ツヅ</t>
    </rPh>
    <rPh sb="670" eb="672">
      <t>サキユ</t>
    </rPh>
    <rPh sb="675" eb="677">
      <t>ケネン</t>
    </rPh>
    <rPh sb="682" eb="683">
      <t>ネン</t>
    </rPh>
    <rPh sb="683" eb="684">
      <t>マイ</t>
    </rPh>
    <rPh sb="685" eb="686">
      <t>オコ</t>
    </rPh>
    <rPh sb="691" eb="693">
      <t>オオガタ</t>
    </rPh>
    <rPh sb="694" eb="696">
      <t>セツビ</t>
    </rPh>
    <rPh sb="696" eb="698">
      <t>トウシ</t>
    </rPh>
    <rPh sb="699" eb="701">
      <t>イッタン</t>
    </rPh>
    <rPh sb="702" eb="704">
      <t>ヨウス</t>
    </rPh>
    <rPh sb="704" eb="705">
      <t>ミ</t>
    </rPh>
    <rPh sb="708" eb="710">
      <t>シュヨウ</t>
    </rPh>
    <rPh sb="710" eb="712">
      <t>トリヒキ</t>
    </rPh>
    <rPh sb="712" eb="713">
      <t>サキ</t>
    </rPh>
    <rPh sb="715" eb="716">
      <t>モト</t>
    </rPh>
    <rPh sb="740" eb="742">
      <t>タイオウ</t>
    </rPh>
    <rPh sb="747" eb="749">
      <t>セツビ</t>
    </rPh>
    <rPh sb="749" eb="751">
      <t>コウシン</t>
    </rPh>
    <rPh sb="752" eb="754">
      <t>チャクシュ</t>
    </rPh>
    <rPh sb="759" eb="761">
      <t>ヨウボウ</t>
    </rPh>
    <rPh sb="762" eb="763">
      <t>ウ</t>
    </rPh>
    <phoneticPr fontId="3"/>
  </si>
  <si>
    <t>相談時に課題と認識していた下記の２設備を２ヶ年で更新する計画を策定し、
①シャープ工業㈱加圧脱水機Ｓ-２→新東工業㈱バレル研磨廃水処理装置ＤＵＰ-０５ＡＥ型（最新排水処理装置への設備更新。費用は９７０万円）
②浅部工業㈱６００ｗ重油型焼準炉→浅部工業㈱ＬＰＧ自燃焼準炉６００ｗ～２．０ｍ型（重油型からＬＰガス型への設備更新。費用は９３０万円）
尚、①は平成30年度京丹後市製造・加工業経営革新等推進事業補助金、②は平成31年度京丹後市製造・加工業経営革新等推進事業補助金へつなぎ支援を実施した（補助率1/3で補助上限250万円）。
①については採択を受け設備更新を完了。②については現在採択結果待ちの状況。尚、補助金が減額/不採択となった場合においても設備更新を行う予定としている。</t>
    <rPh sb="0" eb="2">
      <t>ソウダン</t>
    </rPh>
    <rPh sb="2" eb="3">
      <t>ジ</t>
    </rPh>
    <rPh sb="4" eb="6">
      <t>カダイ</t>
    </rPh>
    <rPh sb="7" eb="9">
      <t>ニンシキ</t>
    </rPh>
    <rPh sb="13" eb="15">
      <t>カキ</t>
    </rPh>
    <rPh sb="17" eb="19">
      <t>セツビ</t>
    </rPh>
    <rPh sb="22" eb="23">
      <t>ネン</t>
    </rPh>
    <rPh sb="24" eb="26">
      <t>コウシン</t>
    </rPh>
    <rPh sb="28" eb="30">
      <t>ケイカク</t>
    </rPh>
    <rPh sb="31" eb="33">
      <t>サクテイ</t>
    </rPh>
    <rPh sb="79" eb="81">
      <t>サイシン</t>
    </rPh>
    <rPh sb="81" eb="83">
      <t>ハイスイ</t>
    </rPh>
    <rPh sb="83" eb="85">
      <t>ショリ</t>
    </rPh>
    <rPh sb="85" eb="87">
      <t>ソウチ</t>
    </rPh>
    <rPh sb="89" eb="91">
      <t>セツビ</t>
    </rPh>
    <rPh sb="91" eb="93">
      <t>コウシン</t>
    </rPh>
    <rPh sb="145" eb="147">
      <t>ジュウユ</t>
    </rPh>
    <rPh sb="147" eb="148">
      <t>ガタ</t>
    </rPh>
    <rPh sb="154" eb="155">
      <t>カタ</t>
    </rPh>
    <rPh sb="157" eb="159">
      <t>セツビ</t>
    </rPh>
    <rPh sb="159" eb="161">
      <t>コウシン</t>
    </rPh>
    <rPh sb="162" eb="164">
      <t>ヒヨウ</t>
    </rPh>
    <rPh sb="168" eb="170">
      <t>マンエン</t>
    </rPh>
    <rPh sb="172" eb="173">
      <t>ナオ</t>
    </rPh>
    <rPh sb="176" eb="178">
      <t>ヘイセイ</t>
    </rPh>
    <rPh sb="180" eb="182">
      <t>ネンド</t>
    </rPh>
    <rPh sb="207" eb="209">
      <t>ヘイセイ</t>
    </rPh>
    <rPh sb="211" eb="213">
      <t>ネンド</t>
    </rPh>
    <rPh sb="247" eb="250">
      <t>ホジョリツ</t>
    </rPh>
    <rPh sb="254" eb="256">
      <t>ホジョ</t>
    </rPh>
    <rPh sb="256" eb="258">
      <t>ジョウゲン</t>
    </rPh>
    <rPh sb="261" eb="263">
      <t>マンエン</t>
    </rPh>
    <rPh sb="272" eb="274">
      <t>サイタク</t>
    </rPh>
    <rPh sb="275" eb="276">
      <t>ウ</t>
    </rPh>
    <rPh sb="277" eb="279">
      <t>セツビ</t>
    </rPh>
    <rPh sb="279" eb="281">
      <t>コウシン</t>
    </rPh>
    <rPh sb="282" eb="284">
      <t>カンリョウ</t>
    </rPh>
    <rPh sb="291" eb="293">
      <t>ゲンザイ</t>
    </rPh>
    <rPh sb="293" eb="295">
      <t>サイタク</t>
    </rPh>
    <rPh sb="295" eb="297">
      <t>ケッカ</t>
    </rPh>
    <rPh sb="297" eb="298">
      <t>マ</t>
    </rPh>
    <rPh sb="300" eb="302">
      <t>ジョウキョウ</t>
    </rPh>
    <rPh sb="303" eb="304">
      <t>ナオ</t>
    </rPh>
    <rPh sb="305" eb="307">
      <t>ホジョ</t>
    </rPh>
    <rPh sb="307" eb="308">
      <t>キン</t>
    </rPh>
    <rPh sb="309" eb="311">
      <t>ゲンガク</t>
    </rPh>
    <rPh sb="312" eb="313">
      <t>フ</t>
    </rPh>
    <rPh sb="313" eb="315">
      <t>サイタク</t>
    </rPh>
    <rPh sb="319" eb="321">
      <t>バアイ</t>
    </rPh>
    <rPh sb="326" eb="328">
      <t>セツビ</t>
    </rPh>
    <rPh sb="328" eb="330">
      <t>コウシン</t>
    </rPh>
    <rPh sb="331" eb="332">
      <t>オコナ</t>
    </rPh>
    <rPh sb="333" eb="335">
      <t>ヨテイ</t>
    </rPh>
    <phoneticPr fontId="3"/>
  </si>
  <si>
    <t>平成３１年度京丹後市製造・加工業経営革新等推進事業補助金</t>
    <rPh sb="0" eb="2">
      <t>ヘイセイ</t>
    </rPh>
    <rPh sb="4" eb="6">
      <t>ネンド</t>
    </rPh>
    <phoneticPr fontId="3"/>
  </si>
  <si>
    <t>京丹後市</t>
    <rPh sb="0" eb="4">
      <t>キョウタンゴシ</t>
    </rPh>
    <phoneticPr fontId="3"/>
  </si>
  <si>
    <t>事業計画の実施（研磨廃水処理装置と焼準炉の更新）により、メンテナンス費用の削減、生産性向上による燃料費の削減等により、年間約100万円の経費削減を見込んでいる。尚、複数ある焼準炉も本計画の実施により、全焼準炉の重油型→ＬＰＧ型への更新が完了する。これにより重油用の油庫スペースが有効活用できると共に重油の管理業務も不要となる。</t>
    <rPh sb="0" eb="2">
      <t>ジギョウ</t>
    </rPh>
    <rPh sb="2" eb="4">
      <t>ケイカク</t>
    </rPh>
    <rPh sb="5" eb="7">
      <t>ジッシ</t>
    </rPh>
    <rPh sb="21" eb="23">
      <t>コウシン</t>
    </rPh>
    <rPh sb="34" eb="36">
      <t>ヒヨウ</t>
    </rPh>
    <rPh sb="37" eb="39">
      <t>サクゲン</t>
    </rPh>
    <rPh sb="40" eb="43">
      <t>セイサンセイ</t>
    </rPh>
    <rPh sb="43" eb="45">
      <t>コウジョウ</t>
    </rPh>
    <rPh sb="48" eb="51">
      <t>ネンリョウヒ</t>
    </rPh>
    <rPh sb="52" eb="54">
      <t>サクゲン</t>
    </rPh>
    <rPh sb="54" eb="55">
      <t>ナド</t>
    </rPh>
    <rPh sb="59" eb="61">
      <t>ネンカン</t>
    </rPh>
    <rPh sb="61" eb="62">
      <t>ヤク</t>
    </rPh>
    <rPh sb="65" eb="67">
      <t>マンエン</t>
    </rPh>
    <rPh sb="68" eb="70">
      <t>ケイヒ</t>
    </rPh>
    <rPh sb="70" eb="72">
      <t>サクゲン</t>
    </rPh>
    <rPh sb="73" eb="75">
      <t>ミコ</t>
    </rPh>
    <rPh sb="80" eb="81">
      <t>ナオ</t>
    </rPh>
    <rPh sb="82" eb="84">
      <t>フクスウ</t>
    </rPh>
    <rPh sb="86" eb="88">
      <t>ショウジュン</t>
    </rPh>
    <rPh sb="88" eb="89">
      <t>ロ</t>
    </rPh>
    <rPh sb="90" eb="91">
      <t>ホン</t>
    </rPh>
    <rPh sb="91" eb="93">
      <t>ケイカク</t>
    </rPh>
    <rPh sb="94" eb="96">
      <t>ジッシ</t>
    </rPh>
    <rPh sb="100" eb="101">
      <t>スベ</t>
    </rPh>
    <rPh sb="101" eb="103">
      <t>ショウジュン</t>
    </rPh>
    <rPh sb="103" eb="104">
      <t>ロ</t>
    </rPh>
    <rPh sb="105" eb="107">
      <t>ジュウユ</t>
    </rPh>
    <rPh sb="107" eb="108">
      <t>カタ</t>
    </rPh>
    <rPh sb="112" eb="113">
      <t>カタ</t>
    </rPh>
    <rPh sb="115" eb="117">
      <t>コウシン</t>
    </rPh>
    <rPh sb="118" eb="120">
      <t>カンリョウ</t>
    </rPh>
    <rPh sb="128" eb="131">
      <t>ジュウユヨウ</t>
    </rPh>
    <rPh sb="132" eb="133">
      <t>アブラ</t>
    </rPh>
    <rPh sb="133" eb="134">
      <t>コ</t>
    </rPh>
    <rPh sb="139" eb="141">
      <t>ユウコウ</t>
    </rPh>
    <rPh sb="141" eb="143">
      <t>カツヨウ</t>
    </rPh>
    <rPh sb="147" eb="148">
      <t>トモ</t>
    </rPh>
    <rPh sb="149" eb="151">
      <t>ジュウユ</t>
    </rPh>
    <rPh sb="152" eb="154">
      <t>カンリ</t>
    </rPh>
    <rPh sb="154" eb="156">
      <t>ギョウム</t>
    </rPh>
    <rPh sb="157" eb="159">
      <t>フヨウ</t>
    </rPh>
    <phoneticPr fontId="3"/>
  </si>
  <si>
    <t>主要取引先から求められている「環境対応」や徹底したコストダウンに対応するための設備更新の実行により、取引先からの信用や優位性を高めることができた。また、工場排水の高レベルでの改善、ＣＯ２排出量の削減等により環境面における企業の社会的責任も果たせるものと思料する。</t>
    <rPh sb="44" eb="46">
      <t>ジッコウ</t>
    </rPh>
    <rPh sb="50" eb="52">
      <t>トリヒキ</t>
    </rPh>
    <rPh sb="52" eb="53">
      <t>サキ</t>
    </rPh>
    <rPh sb="56" eb="58">
      <t>シンヨウ</t>
    </rPh>
    <rPh sb="59" eb="62">
      <t>ユウイセイ</t>
    </rPh>
    <rPh sb="63" eb="64">
      <t>タカ</t>
    </rPh>
    <rPh sb="76" eb="78">
      <t>コウジョウ</t>
    </rPh>
    <rPh sb="78" eb="80">
      <t>ハイスイ</t>
    </rPh>
    <rPh sb="79" eb="80">
      <t>ミズ</t>
    </rPh>
    <rPh sb="81" eb="82">
      <t>タカ</t>
    </rPh>
    <rPh sb="87" eb="89">
      <t>カイゼン</t>
    </rPh>
    <rPh sb="93" eb="95">
      <t>ハイシュツ</t>
    </rPh>
    <rPh sb="95" eb="96">
      <t>リョウ</t>
    </rPh>
    <rPh sb="97" eb="99">
      <t>サクゲン</t>
    </rPh>
    <rPh sb="99" eb="100">
      <t>ナド</t>
    </rPh>
    <rPh sb="103" eb="105">
      <t>カンキョウ</t>
    </rPh>
    <rPh sb="105" eb="106">
      <t>メン</t>
    </rPh>
    <rPh sb="110" eb="112">
      <t>キギョウ</t>
    </rPh>
    <rPh sb="113" eb="116">
      <t>シャカイテキ</t>
    </rPh>
    <rPh sb="116" eb="118">
      <t>セキニン</t>
    </rPh>
    <rPh sb="119" eb="120">
      <t>ハ</t>
    </rPh>
    <rPh sb="126" eb="128">
      <t>シリョ</t>
    </rPh>
    <phoneticPr fontId="3"/>
  </si>
  <si>
    <t>リーマンショックの落ち込み以降、順調にＶ字回復をはたしてきた。
しかしながら、受注の中核はエンジン部品等の自動車関連部品（受注全体の40％を占めている）。現状、国内では、モーターとエンジンを併用するＨＶ車が主流となっており、受注は安定しているが、国際的な流れとしては、モーター駆動のＥＶ車となりつつある中で、国内主要自動車メーカーが主力商品を大きくＥＶ車へ舵をきった瞬間、４０％近くの受注を失う危険性がある。
現在、保有するものづくり技術・ノウハウの水平展開で、工業用継手バルブや安全金具等の建設部材等への営業を強化しているが、生産体制は主要取引先の量産を優先しており、リスク分散があまり進んでいない現状がある。引き続き、伴走支援を行っていきたい。</t>
    <rPh sb="9" eb="10">
      <t>オ</t>
    </rPh>
    <rPh sb="11" eb="12">
      <t>コ</t>
    </rPh>
    <rPh sb="13" eb="15">
      <t>イコウ</t>
    </rPh>
    <rPh sb="16" eb="18">
      <t>ジュンチョウ</t>
    </rPh>
    <rPh sb="20" eb="21">
      <t>ジ</t>
    </rPh>
    <rPh sb="21" eb="23">
      <t>カイフク</t>
    </rPh>
    <rPh sb="39" eb="41">
      <t>ジュチュウ</t>
    </rPh>
    <rPh sb="42" eb="44">
      <t>チュウカク</t>
    </rPh>
    <rPh sb="49" eb="51">
      <t>ブヒン</t>
    </rPh>
    <rPh sb="51" eb="52">
      <t>ナド</t>
    </rPh>
    <rPh sb="53" eb="56">
      <t>ジドウシャ</t>
    </rPh>
    <rPh sb="56" eb="58">
      <t>カンレン</t>
    </rPh>
    <rPh sb="58" eb="60">
      <t>ブヒン</t>
    </rPh>
    <rPh sb="61" eb="63">
      <t>ジュチュウ</t>
    </rPh>
    <rPh sb="63" eb="65">
      <t>ゼンタイ</t>
    </rPh>
    <rPh sb="70" eb="71">
      <t>シ</t>
    </rPh>
    <rPh sb="77" eb="79">
      <t>ゲンジョウ</t>
    </rPh>
    <rPh sb="80" eb="82">
      <t>コクナイ</t>
    </rPh>
    <rPh sb="95" eb="97">
      <t>ヘイヨウ</t>
    </rPh>
    <rPh sb="101" eb="102">
      <t>シャ</t>
    </rPh>
    <rPh sb="103" eb="105">
      <t>シュリュウ</t>
    </rPh>
    <rPh sb="112" eb="114">
      <t>ジュチュウ</t>
    </rPh>
    <rPh sb="115" eb="117">
      <t>アンテイ</t>
    </rPh>
    <rPh sb="123" eb="126">
      <t>コクサイテキ</t>
    </rPh>
    <rPh sb="127" eb="128">
      <t>ナガ</t>
    </rPh>
    <rPh sb="138" eb="140">
      <t>クドウ</t>
    </rPh>
    <rPh sb="143" eb="144">
      <t>シャ</t>
    </rPh>
    <rPh sb="151" eb="152">
      <t>ナカ</t>
    </rPh>
    <rPh sb="154" eb="156">
      <t>コクナイ</t>
    </rPh>
    <rPh sb="156" eb="158">
      <t>シュヨウ</t>
    </rPh>
    <rPh sb="158" eb="161">
      <t>ジドウシャ</t>
    </rPh>
    <rPh sb="166" eb="168">
      <t>シュリョク</t>
    </rPh>
    <rPh sb="168" eb="170">
      <t>ショウヒン</t>
    </rPh>
    <rPh sb="171" eb="172">
      <t>オオ</t>
    </rPh>
    <rPh sb="176" eb="177">
      <t>シャ</t>
    </rPh>
    <rPh sb="178" eb="179">
      <t>カジ</t>
    </rPh>
    <rPh sb="183" eb="185">
      <t>シュンカン</t>
    </rPh>
    <rPh sb="189" eb="190">
      <t>チカ</t>
    </rPh>
    <rPh sb="192" eb="194">
      <t>ジュチュウ</t>
    </rPh>
    <rPh sb="195" eb="196">
      <t>ウシナ</t>
    </rPh>
    <rPh sb="197" eb="200">
      <t>キケンセイ</t>
    </rPh>
    <rPh sb="205" eb="207">
      <t>ゲンザイ</t>
    </rPh>
    <rPh sb="208" eb="210">
      <t>ホユウ</t>
    </rPh>
    <rPh sb="217" eb="219">
      <t>ギジュツ</t>
    </rPh>
    <rPh sb="225" eb="227">
      <t>スイヘイ</t>
    </rPh>
    <rPh sb="227" eb="229">
      <t>テンカイ</t>
    </rPh>
    <rPh sb="264" eb="266">
      <t>セイサン</t>
    </rPh>
    <rPh sb="266" eb="268">
      <t>タイセイ</t>
    </rPh>
    <rPh sb="269" eb="271">
      <t>シュヨウ</t>
    </rPh>
    <rPh sb="271" eb="273">
      <t>トリヒキ</t>
    </rPh>
    <rPh sb="273" eb="274">
      <t>サキ</t>
    </rPh>
    <rPh sb="275" eb="277">
      <t>リョウサン</t>
    </rPh>
    <rPh sb="278" eb="280">
      <t>ユウセン</t>
    </rPh>
    <rPh sb="288" eb="290">
      <t>ブンサン</t>
    </rPh>
    <rPh sb="294" eb="295">
      <t>スス</t>
    </rPh>
    <rPh sb="300" eb="302">
      <t>ゲンジョウ</t>
    </rPh>
    <rPh sb="306" eb="307">
      <t>ヒ</t>
    </rPh>
    <rPh sb="308" eb="309">
      <t>ツヅ</t>
    </rPh>
    <rPh sb="311" eb="313">
      <t>バンソウ</t>
    </rPh>
    <rPh sb="313" eb="315">
      <t>シエン</t>
    </rPh>
    <rPh sb="316" eb="317">
      <t>オコナ</t>
    </rPh>
    <phoneticPr fontId="3"/>
  </si>
  <si>
    <t>宿泊サービス（旅館）</t>
    <rPh sb="0" eb="2">
      <t>シュクハク</t>
    </rPh>
    <rPh sb="7" eb="9">
      <t>リョカン</t>
    </rPh>
    <phoneticPr fontId="3"/>
  </si>
  <si>
    <t>閑散期の客室稼働率と売り上げの増加、それに伴う従業員の通年雇用（正社員）、さらに今までとは異なる高単価の客層を狙い販売の間口を広げるとともに、宿泊単価を上げ利益率向上を図るため、久美浜湾を借景とした「離れ棟」を別館として整備するにあたり、施策活用を行いたいとの相談であった。土地・建物の買取は済んでおり、一棟貸しで水辺を眺めることができる仕切りのない部屋と温泉設備などを整備したいという希望であり、本館からも離れていることから特別感を演出したデザインですすめることとなった。その結果、平成31年4月にオープンを行ったが、本館から離れた場所にあり、たどり着くまでのアプローチの整備もしておらず、駐車場もないことから、新館の玄関までたどり着くのに顧客の不満の声があり、特に雨天時は対応におわれ課題となっていた。新館を整備したにもかかわらず大々的な宣伝ができずにいることから、さらに小規模事業者持続化補助金を申請活用して環境改善を行い、広報活動を強化していくこととした。</t>
    <rPh sb="100" eb="101">
      <t>ハナ</t>
    </rPh>
    <rPh sb="102" eb="103">
      <t>トウ</t>
    </rPh>
    <rPh sb="110" eb="112">
      <t>セイビ</t>
    </rPh>
    <rPh sb="119" eb="121">
      <t>シサク</t>
    </rPh>
    <rPh sb="121" eb="123">
      <t>カツヨウ</t>
    </rPh>
    <rPh sb="124" eb="125">
      <t>オコナ</t>
    </rPh>
    <rPh sb="130" eb="132">
      <t>ソウダン</t>
    </rPh>
    <rPh sb="137" eb="139">
      <t>トチ</t>
    </rPh>
    <rPh sb="140" eb="142">
      <t>タテモノ</t>
    </rPh>
    <rPh sb="143" eb="145">
      <t>カイトリ</t>
    </rPh>
    <rPh sb="146" eb="147">
      <t>ス</t>
    </rPh>
    <rPh sb="152" eb="154">
      <t>イットウ</t>
    </rPh>
    <rPh sb="154" eb="155">
      <t>ガ</t>
    </rPh>
    <rPh sb="157" eb="159">
      <t>ミズベ</t>
    </rPh>
    <rPh sb="160" eb="161">
      <t>ナガ</t>
    </rPh>
    <rPh sb="169" eb="171">
      <t>シキ</t>
    </rPh>
    <rPh sb="175" eb="177">
      <t>ヘヤ</t>
    </rPh>
    <rPh sb="178" eb="180">
      <t>オンセン</t>
    </rPh>
    <rPh sb="180" eb="182">
      <t>セツビ</t>
    </rPh>
    <rPh sb="185" eb="187">
      <t>セイビ</t>
    </rPh>
    <rPh sb="193" eb="195">
      <t>キボウ</t>
    </rPh>
    <rPh sb="199" eb="201">
      <t>ホンカン</t>
    </rPh>
    <rPh sb="204" eb="205">
      <t>ハナ</t>
    </rPh>
    <rPh sb="213" eb="215">
      <t>トクベツ</t>
    </rPh>
    <rPh sb="215" eb="216">
      <t>カン</t>
    </rPh>
    <rPh sb="217" eb="219">
      <t>エンシュツ</t>
    </rPh>
    <rPh sb="239" eb="241">
      <t>ケッカ</t>
    </rPh>
    <rPh sb="242" eb="244">
      <t>ヘイセイ</t>
    </rPh>
    <rPh sb="246" eb="247">
      <t>ネン</t>
    </rPh>
    <rPh sb="248" eb="249">
      <t>ガツ</t>
    </rPh>
    <rPh sb="255" eb="256">
      <t>オコナ</t>
    </rPh>
    <rPh sb="260" eb="262">
      <t>ホンカン</t>
    </rPh>
    <rPh sb="264" eb="265">
      <t>ハナ</t>
    </rPh>
    <rPh sb="267" eb="269">
      <t>バショ</t>
    </rPh>
    <rPh sb="276" eb="277">
      <t>ツ</t>
    </rPh>
    <rPh sb="287" eb="289">
      <t>セイビ</t>
    </rPh>
    <rPh sb="296" eb="299">
      <t>チュウシャジョウ</t>
    </rPh>
    <rPh sb="307" eb="309">
      <t>シンカン</t>
    </rPh>
    <rPh sb="310" eb="312">
      <t>ゲンカン</t>
    </rPh>
    <rPh sb="317" eb="318">
      <t>ツ</t>
    </rPh>
    <rPh sb="321" eb="323">
      <t>コキャク</t>
    </rPh>
    <rPh sb="324" eb="326">
      <t>フマン</t>
    </rPh>
    <rPh sb="327" eb="328">
      <t>コエ</t>
    </rPh>
    <rPh sb="332" eb="333">
      <t>トク</t>
    </rPh>
    <rPh sb="334" eb="336">
      <t>ウテン</t>
    </rPh>
    <rPh sb="336" eb="337">
      <t>ジ</t>
    </rPh>
    <rPh sb="338" eb="340">
      <t>タイオウ</t>
    </rPh>
    <rPh sb="344" eb="346">
      <t>カダイ</t>
    </rPh>
    <rPh sb="353" eb="355">
      <t>シンカン</t>
    </rPh>
    <rPh sb="356" eb="358">
      <t>セイビ</t>
    </rPh>
    <rPh sb="367" eb="370">
      <t>ダイダイテキ</t>
    </rPh>
    <rPh sb="371" eb="373">
      <t>センデン</t>
    </rPh>
    <rPh sb="388" eb="391">
      <t>ショウキボ</t>
    </rPh>
    <rPh sb="391" eb="394">
      <t>ジギョウシャ</t>
    </rPh>
    <rPh sb="394" eb="396">
      <t>ジゾク</t>
    </rPh>
    <rPh sb="396" eb="397">
      <t>カ</t>
    </rPh>
    <rPh sb="397" eb="400">
      <t>ホジョキン</t>
    </rPh>
    <rPh sb="401" eb="403">
      <t>シンセイ</t>
    </rPh>
    <rPh sb="403" eb="405">
      <t>カツヨウ</t>
    </rPh>
    <rPh sb="407" eb="409">
      <t>カンキョウ</t>
    </rPh>
    <rPh sb="409" eb="411">
      <t>カイゼン</t>
    </rPh>
    <rPh sb="412" eb="413">
      <t>オコナ</t>
    </rPh>
    <rPh sb="415" eb="417">
      <t>コウホウ</t>
    </rPh>
    <rPh sb="417" eb="419">
      <t>カツドウ</t>
    </rPh>
    <rPh sb="420" eb="422">
      <t>キョウカ</t>
    </rPh>
    <phoneticPr fontId="3"/>
  </si>
  <si>
    <t>相談時期として、エコノミックガーデニング支援事業などの補助金の募集は終了している状況であったが、平成31年4月には稼働開始したいとのことで次回の申請時期まで待つ猶予もなく、内容を整理した結果、京丹後市の「観光インフラ等整備補助金」を活用して、「一棟貸切宿の新オープンに伴う魅力ある温泉設備の新設事業」として630万円の申請を行うこととした。申請にあたり、主に宿泊利用されるターゲットの選定と効果の算定を中心に整理を行い、申請額どおりで交付決定いただき4月のオープンを迎えることとなった。事前のプラン掲載でゴールデンウイークには利用者があったが、いくつかの課題が見えてきたことにより、小規模事業者持続化補助金への申請を行うこととし、「離れ棟の環境整備による顧客満足度向上と広報活動による販路拡大」として申請支援を行った。5カ年の経営計画を作成するため、これまでの目の前の課題解決の考えを中長期化して再考していただき、プラン実行による計画数値を設定しながら整理を行い、一次公募において申請支援を完了した。なお、補助事業の実施項目としては以下のとおりとした。
１．離れ棟の玄関アプローチ付近の改善整備と駐車スペースの確保
２．旅行雑誌への掲載と広報パンフレットの配布・ＤＭ発送による広報活動の強化
３．ホームページやメルマガ、ＳＮＳを活用した効果的な情報拡散</t>
    <rPh sb="48" eb="50">
      <t>ヘイセイ</t>
    </rPh>
    <rPh sb="52" eb="53">
      <t>ネン</t>
    </rPh>
    <rPh sb="54" eb="55">
      <t>ガツ</t>
    </rPh>
    <rPh sb="57" eb="59">
      <t>カドウ</t>
    </rPh>
    <rPh sb="59" eb="61">
      <t>カイシ</t>
    </rPh>
    <rPh sb="170" eb="172">
      <t>シンセイ</t>
    </rPh>
    <rPh sb="177" eb="178">
      <t>オモ</t>
    </rPh>
    <rPh sb="179" eb="181">
      <t>シュクハク</t>
    </rPh>
    <rPh sb="181" eb="183">
      <t>リヨウ</t>
    </rPh>
    <rPh sb="192" eb="194">
      <t>センテイ</t>
    </rPh>
    <rPh sb="195" eb="197">
      <t>コウカ</t>
    </rPh>
    <rPh sb="198" eb="200">
      <t>サンテイ</t>
    </rPh>
    <rPh sb="201" eb="203">
      <t>チュウシン</t>
    </rPh>
    <rPh sb="204" eb="206">
      <t>セイリ</t>
    </rPh>
    <rPh sb="207" eb="208">
      <t>オコナ</t>
    </rPh>
    <rPh sb="210" eb="212">
      <t>シンセイ</t>
    </rPh>
    <rPh sb="212" eb="213">
      <t>ガク</t>
    </rPh>
    <rPh sb="217" eb="219">
      <t>コウフ</t>
    </rPh>
    <rPh sb="219" eb="221">
      <t>ケッテイ</t>
    </rPh>
    <rPh sb="226" eb="227">
      <t>ガツ</t>
    </rPh>
    <rPh sb="233" eb="234">
      <t>ムカ</t>
    </rPh>
    <rPh sb="243" eb="245">
      <t>ジゼン</t>
    </rPh>
    <rPh sb="249" eb="251">
      <t>ケイサイ</t>
    </rPh>
    <rPh sb="263" eb="266">
      <t>リヨウシャ</t>
    </rPh>
    <rPh sb="277" eb="279">
      <t>カダイ</t>
    </rPh>
    <rPh sb="280" eb="281">
      <t>ミ</t>
    </rPh>
    <rPh sb="291" eb="294">
      <t>ショウキボ</t>
    </rPh>
    <rPh sb="294" eb="297">
      <t>ジギョウシャ</t>
    </rPh>
    <rPh sb="297" eb="299">
      <t>ジゾク</t>
    </rPh>
    <rPh sb="299" eb="300">
      <t>カ</t>
    </rPh>
    <rPh sb="300" eb="303">
      <t>ホジョキン</t>
    </rPh>
    <rPh sb="305" eb="307">
      <t>シンセイ</t>
    </rPh>
    <rPh sb="308" eb="309">
      <t>オコナ</t>
    </rPh>
    <rPh sb="350" eb="352">
      <t>シンセイ</t>
    </rPh>
    <rPh sb="352" eb="354">
      <t>シエン</t>
    </rPh>
    <rPh sb="355" eb="356">
      <t>オコナ</t>
    </rPh>
    <rPh sb="361" eb="362">
      <t>ネン</t>
    </rPh>
    <rPh sb="363" eb="365">
      <t>ケイエイ</t>
    </rPh>
    <rPh sb="365" eb="367">
      <t>ケイカク</t>
    </rPh>
    <rPh sb="368" eb="370">
      <t>サクセイ</t>
    </rPh>
    <rPh sb="380" eb="381">
      <t>メ</t>
    </rPh>
    <rPh sb="382" eb="383">
      <t>マエ</t>
    </rPh>
    <rPh sb="384" eb="386">
      <t>カダイ</t>
    </rPh>
    <rPh sb="386" eb="388">
      <t>カイケツ</t>
    </rPh>
    <rPh sb="389" eb="390">
      <t>カンガ</t>
    </rPh>
    <rPh sb="392" eb="395">
      <t>チュウチョウキ</t>
    </rPh>
    <rPh sb="395" eb="396">
      <t>カ</t>
    </rPh>
    <rPh sb="398" eb="400">
      <t>サイコウ</t>
    </rPh>
    <rPh sb="410" eb="412">
      <t>ジッコウ</t>
    </rPh>
    <rPh sb="415" eb="417">
      <t>ケイカク</t>
    </rPh>
    <rPh sb="417" eb="419">
      <t>スウチ</t>
    </rPh>
    <rPh sb="420" eb="422">
      <t>セッテイ</t>
    </rPh>
    <rPh sb="426" eb="428">
      <t>セイリ</t>
    </rPh>
    <rPh sb="429" eb="430">
      <t>オコナ</t>
    </rPh>
    <rPh sb="432" eb="434">
      <t>イチジ</t>
    </rPh>
    <rPh sb="434" eb="436">
      <t>コウボ</t>
    </rPh>
    <rPh sb="440" eb="442">
      <t>シンセイ</t>
    </rPh>
    <rPh sb="442" eb="444">
      <t>シエン</t>
    </rPh>
    <rPh sb="445" eb="447">
      <t>カンリョウ</t>
    </rPh>
    <rPh sb="453" eb="455">
      <t>ホジョ</t>
    </rPh>
    <rPh sb="455" eb="457">
      <t>ジギョウ</t>
    </rPh>
    <rPh sb="458" eb="460">
      <t>ジッシ</t>
    </rPh>
    <rPh sb="460" eb="462">
      <t>コウモク</t>
    </rPh>
    <rPh sb="466" eb="468">
      <t>イカ</t>
    </rPh>
    <phoneticPr fontId="3"/>
  </si>
  <si>
    <t>京丹後市観光インフラ整備事業補助金</t>
    <rPh sb="0" eb="4">
      <t>キョウタンゴシ</t>
    </rPh>
    <rPh sb="4" eb="6">
      <t>カンコウ</t>
    </rPh>
    <rPh sb="10" eb="12">
      <t>セイビ</t>
    </rPh>
    <rPh sb="12" eb="14">
      <t>ジギョウ</t>
    </rPh>
    <rPh sb="14" eb="17">
      <t>ホジョキン</t>
    </rPh>
    <phoneticPr fontId="3"/>
  </si>
  <si>
    <t>中小機構（地方事務局：京都府商工会連合会）、京丹後市（観光振興課）</t>
    <rPh sb="0" eb="2">
      <t>チュウショウ</t>
    </rPh>
    <rPh sb="2" eb="4">
      <t>キコウ</t>
    </rPh>
    <rPh sb="5" eb="7">
      <t>チホウ</t>
    </rPh>
    <rPh sb="7" eb="10">
      <t>ジムキョク</t>
    </rPh>
    <rPh sb="11" eb="14">
      <t>キョウトフ</t>
    </rPh>
    <rPh sb="14" eb="17">
      <t>ショウコウカイ</t>
    </rPh>
    <rPh sb="17" eb="20">
      <t>レンゴウカイ</t>
    </rPh>
    <rPh sb="22" eb="26">
      <t>キョウタンゴシ</t>
    </rPh>
    <rPh sb="27" eb="29">
      <t>カンコウ</t>
    </rPh>
    <rPh sb="29" eb="32">
      <t>シンコウカ</t>
    </rPh>
    <phoneticPr fontId="3"/>
  </si>
  <si>
    <t xml:space="preserve">事業実施前（持続化補助金申請中）であり、成果の記載はできないが、実施効果は以下のとおりとして見込んでいる。
【１年目の売上増加見込み】　※ 離れ棟の客室平均稼働率約33％、2名利用で換算
・平均客単価：29,000円（2019.7月現在）×20名＝580,000円（月売上）
・580千円　× 6カ月（5月～10月）＝ 3,480千円…①
・カニシーズン平均販売単価：40,000円 × 20名 ＝ 800,000円（月売上）
・800千円　× 2カ月（11～12月）＝ 1,600千円…②
・① ＋ ②　＝　5,080千円（１年目売上増加額）
【２年目の売上増加見込み】　※ 離れ棟の客室平均稼働率約40％、2名利用で換算
・平均客単価：30,000円×24名＝720,000円（月売上）
・720千円　× 7カ月（4月～10月）＝ 5,040千円…③
・カニシーズン平均販売単価：41,000円 × 24名 ＝ 984,000円（月売上）
・984千円　× 5カ月（1～3.11.12月）＝ 4,920千円…④
・③ ＋ ④　＝　9,960千円（２年目売上増加額）
【３年目の売上増加見込み】　※ 離れ棟の客室平均稼働率約41.5％、2名利用で換算
・平均客単価：32,000円×25名＝800,000円（月売上）
・800千円　× 7カ月（4月～10月）＝ 5,600千円…⑤
・カニシーズン平均販売単価：43,000円 × 25名 ＝ 1,075,000円（月売上）
・1,075千円× 5カ月（1～3.11.12月）＝ 5,375千円…⑥
・⑤ ＋ ⑥　＝　10,975千円（３年目売上増加額）
※ 本館はいずれも過去3年平均年間売上の60,000千円を維持するものとする
</t>
    <rPh sb="0" eb="2">
      <t>ジギョウ</t>
    </rPh>
    <rPh sb="2" eb="4">
      <t>ジッシ</t>
    </rPh>
    <rPh sb="4" eb="5">
      <t>マエ</t>
    </rPh>
    <rPh sb="6" eb="8">
      <t>ジゾク</t>
    </rPh>
    <rPh sb="8" eb="9">
      <t>カ</t>
    </rPh>
    <rPh sb="9" eb="12">
      <t>ホジョキン</t>
    </rPh>
    <rPh sb="12" eb="15">
      <t>シンセイチュウ</t>
    </rPh>
    <rPh sb="20" eb="22">
      <t>セイカ</t>
    </rPh>
    <rPh sb="23" eb="25">
      <t>キサイ</t>
    </rPh>
    <rPh sb="32" eb="34">
      <t>ジッシ</t>
    </rPh>
    <rPh sb="34" eb="36">
      <t>コウカ</t>
    </rPh>
    <rPh sb="37" eb="39">
      <t>イカ</t>
    </rPh>
    <rPh sb="46" eb="48">
      <t>ミコ</t>
    </rPh>
    <phoneticPr fontId="3"/>
  </si>
  <si>
    <t xml:space="preserve">事業実施前（持続化補助金申請中）であり、成果の記載はできないが、実施効果は以下のとおりとして見込んでいる。
【全体的な改善効果】
●利用客に不便をかけていたアプローチ環境を整備し、顧客満足度を高めることで、口コミ等の点数を上げ、さらなる予約増が見込める。
●各エージェントの丹後・久美浜エリア内の上位施設がエリアの売上の約8割を占めるため、順位の改善は集客効果が大きい。
●久美浜で唯一の完全離れ棟の環境整備を行い、他館とは差別化した圧倒的な地位を確保することで、久美浜地域の高価格帯の入込客のシェアを拡大することにつながる。
●SNSを使用し情報を広く拡散することで既存客だけでなく新規顧客につながる。頻繁に情報発信を行い当館の情報を刷り込むことで見込客の獲得につながる。
【サービス提供方法の改善効果】
●整備後は門近くにお客様の車を駐車していただけるため、その場所からお客様の荷物を運んだり、案内ができるようになるため効率的になる。
●また、離れ一棟貸しの特別感も演出でき、顧客満足度の向上につながる。
●夕食の案内の送迎の際には、足元が暗いため明かりを照らしながら送迎車までの距離を案内する必要があったが、照明を設置することによりその必要がなくなり、かつ安全にお客様を誘導することができる。
●客室の清掃を行う際、門の前まで車を寄せることができ、ゴミやシーツ等のリネン類の搬入・搬出の負担も軽減できる。
</t>
    <phoneticPr fontId="3"/>
  </si>
  <si>
    <t>特になし。</t>
    <rPh sb="0" eb="1">
      <t>トク</t>
    </rPh>
    <phoneticPr fontId="3"/>
  </si>
  <si>
    <t>布団、座布団、寝具全般の製造販売</t>
    <rPh sb="0" eb="2">
      <t>フトン</t>
    </rPh>
    <rPh sb="3" eb="6">
      <t>ザブトン</t>
    </rPh>
    <rPh sb="7" eb="9">
      <t>シング</t>
    </rPh>
    <rPh sb="9" eb="11">
      <t>ゼンパン</t>
    </rPh>
    <rPh sb="12" eb="14">
      <t>セイゾウ</t>
    </rPh>
    <rPh sb="14" eb="16">
      <t>ハンバイ</t>
    </rPh>
    <phoneticPr fontId="3"/>
  </si>
  <si>
    <t>経営革新</t>
  </si>
  <si>
    <t>事業承継</t>
  </si>
  <si>
    <t xml:space="preserve">当社は代表者の祖父が昭和２６年に創業し、現代表者が３代目となる。
家族従業員２名と従業員１名で経営しており、布団など寝具全般を主に京都府北部地域の消費者に対して販売している。
事業承継予定者はいない。また、優れた加工技術で商品レベルは高いがそれを売る手段（優秀な営業マンなど）がなくて困っている。
当社の既存顧客の約８割以上が京丹後市内の在住者で、その多くは５０歳代以上の年配者となっている。
３年前よりfacebookによる情報発信を開始し、昨年からはメルカリへの出展も行っており、遠方からの問い合わせや取引が増えてきている。
ＷＥＢサイト構築後は関東や東海地方からの受注も数件あり、徐々にではあるが新規顧客先も増えてきている。
しかしながら、お得意様の高齢化や利用サイクルの長期化により売上は年々減少傾向となっており、新たな打開策を練って実践したいとのことから、「小規模事業者持続化補助金」を活用して、事業継続及び販路開拓に向けた取り組みについて中長期的な経営計画及び補助事業の立案指導を依頼された。
</t>
    <rPh sb="0" eb="1">
      <t>トウ</t>
    </rPh>
    <rPh sb="88" eb="90">
      <t>ジギョウ</t>
    </rPh>
    <rPh sb="90" eb="92">
      <t>ショウケイ</t>
    </rPh>
    <rPh sb="92" eb="95">
      <t>ヨテイシャ</t>
    </rPh>
    <rPh sb="103" eb="104">
      <t>スグ</t>
    </rPh>
    <rPh sb="106" eb="108">
      <t>カコウ</t>
    </rPh>
    <rPh sb="108" eb="110">
      <t>ギジュツ</t>
    </rPh>
    <rPh sb="111" eb="113">
      <t>ショウヒン</t>
    </rPh>
    <rPh sb="117" eb="118">
      <t>タカ</t>
    </rPh>
    <rPh sb="123" eb="124">
      <t>ウ</t>
    </rPh>
    <rPh sb="125" eb="127">
      <t>シュダン</t>
    </rPh>
    <rPh sb="128" eb="130">
      <t>ユウシュウ</t>
    </rPh>
    <rPh sb="131" eb="133">
      <t>エイギョウ</t>
    </rPh>
    <rPh sb="142" eb="143">
      <t>コマ</t>
    </rPh>
    <rPh sb="384" eb="387">
      <t>ショウキボ</t>
    </rPh>
    <rPh sb="387" eb="390">
      <t>ジギョウシャ</t>
    </rPh>
    <rPh sb="390" eb="392">
      <t>ジゾク</t>
    </rPh>
    <rPh sb="392" eb="393">
      <t>カ</t>
    </rPh>
    <rPh sb="393" eb="396">
      <t>ホジョキン</t>
    </rPh>
    <rPh sb="398" eb="400">
      <t>カツヨウ</t>
    </rPh>
    <rPh sb="403" eb="405">
      <t>ジギョウ</t>
    </rPh>
    <rPh sb="405" eb="407">
      <t>ケイゾク</t>
    </rPh>
    <rPh sb="407" eb="408">
      <t>オヨ</t>
    </rPh>
    <rPh sb="409" eb="411">
      <t>ハンロ</t>
    </rPh>
    <rPh sb="411" eb="413">
      <t>カイタク</t>
    </rPh>
    <rPh sb="414" eb="415">
      <t>ム</t>
    </rPh>
    <rPh sb="417" eb="418">
      <t>ト</t>
    </rPh>
    <rPh sb="419" eb="420">
      <t>ク</t>
    </rPh>
    <rPh sb="425" eb="429">
      <t>チュウチョウキテキ</t>
    </rPh>
    <rPh sb="430" eb="432">
      <t>ケイエイ</t>
    </rPh>
    <rPh sb="432" eb="434">
      <t>ケイカク</t>
    </rPh>
    <rPh sb="434" eb="435">
      <t>オヨ</t>
    </rPh>
    <rPh sb="436" eb="438">
      <t>ホジョ</t>
    </rPh>
    <rPh sb="438" eb="440">
      <t>ジギョウ</t>
    </rPh>
    <rPh sb="441" eb="443">
      <t>リツアン</t>
    </rPh>
    <rPh sb="443" eb="445">
      <t>シドウ</t>
    </rPh>
    <rPh sb="446" eb="448">
      <t>イライ</t>
    </rPh>
    <phoneticPr fontId="3"/>
  </si>
  <si>
    <t xml:space="preserve">中長期的な経営計画及び今年度取り組む補助事業について事業者とともに考え、あわせて「小規模事業者持続化補助金」申請書の作成支援を行なった。
課題解決に向け取り組む事業内容は以下の通り。
①新たな販売方法の実践
　当社商品のサンプルを作成し実際に使用してもらうことによって新たな販路を導き出す。
②製造原価の見直し
　現金一括仕入れや仕入問屋変更・製造工程の省力化を図ることで利益率の向上を目指す。
③価格設定の変更
　現在の価格設定は工程ごとに加算する「積み上げ式」であり、顧客にわかりにくく、得意先に対してはこれまで当然のように値引きをしてきたため、利益率が悪かったためわかりやすい価格設定に変更する。
④営業方法の工夫
　当社の技術力や商品の魅力を伝えるための会社パンフレットと商品しおり・商品タグを作成し、営業時に使用することで販路を拡大する。また、得意先にダイレクトメールを発送し、布団に対する「気づき」を促し、既存顧客の囲い込みを行う。
⑤事業承継に向けた取り組み
　当会に継続的に相談しながら当社の技術や商品・サービスを後世に継承してもらう方法について考えていく。
</t>
    <rPh sb="0" eb="4">
      <t>チュウチョウキテキ</t>
    </rPh>
    <rPh sb="5" eb="7">
      <t>ケイエイ</t>
    </rPh>
    <rPh sb="7" eb="9">
      <t>ケイカク</t>
    </rPh>
    <rPh sb="9" eb="10">
      <t>オヨ</t>
    </rPh>
    <rPh sb="11" eb="14">
      <t>コンネンド</t>
    </rPh>
    <rPh sb="14" eb="15">
      <t>ト</t>
    </rPh>
    <rPh sb="16" eb="17">
      <t>ク</t>
    </rPh>
    <rPh sb="18" eb="20">
      <t>ホジョ</t>
    </rPh>
    <rPh sb="20" eb="22">
      <t>ジギョウ</t>
    </rPh>
    <rPh sb="26" eb="29">
      <t>ジギョウシャ</t>
    </rPh>
    <rPh sb="33" eb="34">
      <t>カンガ</t>
    </rPh>
    <rPh sb="41" eb="44">
      <t>ショウキボ</t>
    </rPh>
    <rPh sb="44" eb="47">
      <t>ジギョウシャ</t>
    </rPh>
    <rPh sb="47" eb="49">
      <t>ジゾク</t>
    </rPh>
    <rPh sb="49" eb="50">
      <t>カ</t>
    </rPh>
    <rPh sb="50" eb="53">
      <t>ホジョキン</t>
    </rPh>
    <rPh sb="54" eb="57">
      <t>シンセイショ</t>
    </rPh>
    <rPh sb="58" eb="60">
      <t>サクセイ</t>
    </rPh>
    <rPh sb="60" eb="62">
      <t>シエン</t>
    </rPh>
    <rPh sb="63" eb="64">
      <t>オコ</t>
    </rPh>
    <rPh sb="69" eb="71">
      <t>カダイ</t>
    </rPh>
    <rPh sb="71" eb="73">
      <t>カイケツ</t>
    </rPh>
    <rPh sb="74" eb="75">
      <t>ム</t>
    </rPh>
    <rPh sb="76" eb="77">
      <t>ト</t>
    </rPh>
    <rPh sb="78" eb="79">
      <t>ク</t>
    </rPh>
    <rPh sb="80" eb="82">
      <t>ジギョウ</t>
    </rPh>
    <rPh sb="82" eb="84">
      <t>ナイヨウ</t>
    </rPh>
    <rPh sb="85" eb="87">
      <t>イカ</t>
    </rPh>
    <rPh sb="88" eb="89">
      <t>トオ</t>
    </rPh>
    <rPh sb="106" eb="107">
      <t>トウ</t>
    </rPh>
    <rPh sb="107" eb="108">
      <t>シャ</t>
    </rPh>
    <rPh sb="116" eb="118">
      <t>サクセイ</t>
    </rPh>
    <rPh sb="299" eb="301">
      <t>ヘンコウ</t>
    </rPh>
    <rPh sb="316" eb="317">
      <t>トウ</t>
    </rPh>
    <rPh sb="443" eb="445">
      <t>トウカイ</t>
    </rPh>
    <rPh sb="446" eb="449">
      <t>ケイゾクテキ</t>
    </rPh>
    <rPh sb="450" eb="452">
      <t>ソウダン</t>
    </rPh>
    <rPh sb="456" eb="457">
      <t>トウ</t>
    </rPh>
    <rPh sb="480" eb="482">
      <t>ホウホウ</t>
    </rPh>
    <rPh sb="486" eb="487">
      <t>カンガ</t>
    </rPh>
    <phoneticPr fontId="3"/>
  </si>
  <si>
    <t>中小機構（地方事務局：京都府商工会連合会）</t>
    <rPh sb="0" eb="2">
      <t>チュウショウ</t>
    </rPh>
    <rPh sb="2" eb="4">
      <t>キコウ</t>
    </rPh>
    <rPh sb="5" eb="7">
      <t>チホウ</t>
    </rPh>
    <rPh sb="7" eb="10">
      <t>ジムキョク</t>
    </rPh>
    <rPh sb="11" eb="14">
      <t>キョウトフ</t>
    </rPh>
    <rPh sb="14" eb="17">
      <t>ショウコウカイ</t>
    </rPh>
    <rPh sb="17" eb="20">
      <t>レンゴウカイ</t>
    </rPh>
    <phoneticPr fontId="3"/>
  </si>
  <si>
    <t xml:space="preserve">オーガニックコットン製の商品サンプルの制作と活用、会社パンフレット・商品しおり・商品タグの作成と活用、得意先へのダイレクトメール送付を行うことによって下記の効果を見込んでいる。
①商品サンプルの活用　
　⇒　高級志向（富裕層・外国人など）への新規販売（月平均１～３件増）、口コミ効果（紹介による新規顧客：月平均１～２件増）、来店客新規顧客（月平均１～２件増）
②会社パンフレット・商品しおり・タグ作成
　⇒　新規顧客獲得（月平均３～５件増）、リピーターの増（月平均２～３件増）、利用サイクルの短縮（従来は５～８年を定期的なメンテナンスの必要性を周知することで１～２年短縮）
③得意先へのＤＭ発送
　⇒　ＩＴツールへの誘導（現状より２０～３０％の閲覧件数及び利用者の増）、リピート率及び来店数の増（現状より２０％以上増）
※上記より、売上高については現状維持から前年対比10％増を目標に取り組む。また、利益率についても前年対比5～10％増を目標に取り組む。
</t>
    <rPh sb="82" eb="83">
      <t>コ</t>
    </rPh>
    <phoneticPr fontId="3"/>
  </si>
  <si>
    <t>当社経営課題である営業マンの不在については、支援内容に記載の通り営業方法の工夫に取り組むことで、最低限売上を現状維持し、営業利益についても従来以上に確保することが可能となる。
また、事業承継についても、あらゆる可能性を模索し、５～７年をメドに「譲渡」、「売却」、「Ｍ＆Ａ」のいずれかに取り組むことで技術を後世に継承することができる。</t>
    <rPh sb="0" eb="2">
      <t>トウシャ</t>
    </rPh>
    <rPh sb="2" eb="4">
      <t>ケイエイ</t>
    </rPh>
    <rPh sb="4" eb="6">
      <t>カダイ</t>
    </rPh>
    <rPh sb="9" eb="11">
      <t>エイギョウ</t>
    </rPh>
    <rPh sb="14" eb="16">
      <t>フザイ</t>
    </rPh>
    <rPh sb="22" eb="24">
      <t>シエン</t>
    </rPh>
    <rPh sb="24" eb="26">
      <t>ナイヨウ</t>
    </rPh>
    <rPh sb="27" eb="29">
      <t>キサイ</t>
    </rPh>
    <rPh sb="30" eb="31">
      <t>トオ</t>
    </rPh>
    <rPh sb="32" eb="34">
      <t>エイギョウ</t>
    </rPh>
    <rPh sb="34" eb="36">
      <t>ホウホウ</t>
    </rPh>
    <rPh sb="37" eb="39">
      <t>クフウ</t>
    </rPh>
    <rPh sb="40" eb="41">
      <t>ト</t>
    </rPh>
    <rPh sb="42" eb="43">
      <t>ク</t>
    </rPh>
    <rPh sb="48" eb="51">
      <t>サイテイゲン</t>
    </rPh>
    <rPh sb="51" eb="53">
      <t>ウリアゲ</t>
    </rPh>
    <rPh sb="54" eb="56">
      <t>ゲンジョウ</t>
    </rPh>
    <rPh sb="56" eb="58">
      <t>イジ</t>
    </rPh>
    <rPh sb="60" eb="62">
      <t>エイギョウ</t>
    </rPh>
    <rPh sb="62" eb="64">
      <t>リエキ</t>
    </rPh>
    <rPh sb="69" eb="71">
      <t>ジュウライ</t>
    </rPh>
    <rPh sb="71" eb="73">
      <t>イジョウ</t>
    </rPh>
    <rPh sb="74" eb="76">
      <t>カクホ</t>
    </rPh>
    <rPh sb="81" eb="83">
      <t>カノウ</t>
    </rPh>
    <rPh sb="91" eb="93">
      <t>ジギョウ</t>
    </rPh>
    <rPh sb="93" eb="95">
      <t>ショウケイ</t>
    </rPh>
    <rPh sb="105" eb="108">
      <t>カノウセイ</t>
    </rPh>
    <rPh sb="109" eb="111">
      <t>モサク</t>
    </rPh>
    <rPh sb="149" eb="151">
      <t>ギジュツ</t>
    </rPh>
    <rPh sb="152" eb="153">
      <t>ノチ</t>
    </rPh>
    <rPh sb="153" eb="154">
      <t>セ</t>
    </rPh>
    <rPh sb="155" eb="157">
      <t>ケイショウ</t>
    </rPh>
    <phoneticPr fontId="3"/>
  </si>
  <si>
    <t>経営計画の遂行状況確認及び修正と事業承継にむけた情報提供等について継続指導を予定している。</t>
    <rPh sb="11" eb="12">
      <t>オヨ</t>
    </rPh>
    <rPh sb="16" eb="18">
      <t>ジギョウ</t>
    </rPh>
    <rPh sb="18" eb="20">
      <t>ショウケイ</t>
    </rPh>
    <rPh sb="24" eb="26">
      <t>ジョウホウ</t>
    </rPh>
    <rPh sb="26" eb="28">
      <t>テイキョウ</t>
    </rPh>
    <rPh sb="28" eb="29">
      <t>トウ</t>
    </rPh>
    <phoneticPr fontId="3"/>
  </si>
  <si>
    <t>住宅新築請負、住宅リフォーム、建設設計</t>
    <rPh sb="0" eb="2">
      <t>ジュウタク</t>
    </rPh>
    <rPh sb="2" eb="6">
      <t>シンチクウケオイ</t>
    </rPh>
    <rPh sb="7" eb="9">
      <t>ジュウタク</t>
    </rPh>
    <rPh sb="15" eb="19">
      <t>ケンセツセッケイ</t>
    </rPh>
    <phoneticPr fontId="3"/>
  </si>
  <si>
    <t>　「子供達や孫達の世代まで末永く幸せに暮らせる、「快適」「健康」「省エネ」「安心」を最高水準に高めた家づくりを行う建設業者」というモットーを堅持し、大手ハウスメーカーにはできない、地元の小規模工務店ならではのキメの細かい対応を徹底して、施主が後悔を感じない、満足できる家づくりを提案していきたい。
　これから家を建てる30代～40代の子育て世代をターゲットとして、住宅の新築請負を獲得するため、商圏である京丹後市のターゲット世代を中心に、地道に知名度を向上させたい。また、大手ハウスメーカー以上の家づくりを提供できることを広く周知したい。その実現のために、看板の設置・折り込み広告等・消費者向けセミナーの開催を実施したい。
　これらの実施のための支援を希望された。</t>
    <rPh sb="182" eb="184">
      <t>ジュウタク</t>
    </rPh>
    <rPh sb="185" eb="189">
      <t>シンチクウケオイ</t>
    </rPh>
    <rPh sb="190" eb="192">
      <t>カクトク</t>
    </rPh>
    <rPh sb="271" eb="273">
      <t>ジツゲン</t>
    </rPh>
    <rPh sb="278" eb="280">
      <t>カンバン</t>
    </rPh>
    <rPh sb="281" eb="283">
      <t>セッチ</t>
    </rPh>
    <rPh sb="284" eb="285">
      <t>オ</t>
    </rPh>
    <rPh sb="286" eb="287">
      <t>コ</t>
    </rPh>
    <rPh sb="288" eb="290">
      <t>コウコク</t>
    </rPh>
    <rPh sb="290" eb="291">
      <t>トウ</t>
    </rPh>
    <rPh sb="292" eb="296">
      <t>ショウヒシャム</t>
    </rPh>
    <rPh sb="302" eb="304">
      <t>カイサイ</t>
    </rPh>
    <rPh sb="305" eb="307">
      <t>ジッシ</t>
    </rPh>
    <rPh sb="326" eb="328">
      <t>キボウ</t>
    </rPh>
    <phoneticPr fontId="3"/>
  </si>
  <si>
    <t>　課題解決に活用できる支援施策の紹介と、申請書のブラッシュアップ及び事業内容の検討について支援を行った。整理した項目は以下のとおり。　
　　1）情報発信力の強化
　　2）事業所の姿勢について消費者へのアピール方法
　上記項目について、具体的な事業として、
　　①当事業所の強みを発信する看板の設置
　　②「TRETTIO（トレッティオ）」と注文住宅建築請負の広告宣伝を実施
　　③「育児と住まいのセミナー」の開催
　　④ITの活用を行うこととなった。
　また、経営計画を遂行する上での資金調達相談等への対応も随時行うこととした。</t>
    <rPh sb="85" eb="88">
      <t>ジギョウショ</t>
    </rPh>
    <rPh sb="89" eb="91">
      <t>シセイ</t>
    </rPh>
    <rPh sb="95" eb="98">
      <t>ショウヒシャ</t>
    </rPh>
    <rPh sb="104" eb="106">
      <t>ホウホウ</t>
    </rPh>
    <rPh sb="110" eb="114">
      <t>ジョウキコウモク</t>
    </rPh>
    <rPh sb="119" eb="122">
      <t>グタイテキ</t>
    </rPh>
    <rPh sb="123" eb="125">
      <t>ジギョウ</t>
    </rPh>
    <rPh sb="218" eb="219">
      <t>オコナ</t>
    </rPh>
    <phoneticPr fontId="3"/>
  </si>
  <si>
    <t>国</t>
    <rPh sb="0" eb="1">
      <t>クニ</t>
    </rPh>
    <phoneticPr fontId="3"/>
  </si>
  <si>
    <t>成果（定量的観点）</t>
    <phoneticPr fontId="3"/>
  </si>
  <si>
    <t>　①当事業所の強みを発信する看板の設置、②「TRETTIO（トレッティオ）」と注文住宅建築請負の広告宣伝を実施、③「育児と住まいのセミナー」の開催、④ITの活用を実施することによって、「子供達や孫達の世代まで末永く幸せに暮らせる、「快適」「健康」「省エネ」「安心」を最高水準に高めた家づくりを行う建設業者」としての認知度を高め、地元における知名度の向上が期待できる。
　これにより、来期の決算時には、過去5年間の平均建築棟数1.2棟の2.5倍である3棟の建築請負を獲得する見込みである。</t>
    <rPh sb="81" eb="83">
      <t>ジッシ</t>
    </rPh>
    <rPh sb="177" eb="179">
      <t>キタイ</t>
    </rPh>
    <rPh sb="236" eb="238">
      <t>ミコ</t>
    </rPh>
    <phoneticPr fontId="3"/>
  </si>
  <si>
    <t>成果（定量的観点以外）</t>
    <phoneticPr fontId="3"/>
  </si>
  <si>
    <t xml:space="preserve">保有している倉庫の外壁に、ZEHや高気密・高断熱の家づくりを提案し、また、TRETTIOシリーズという規格住宅も取り扱っていることを記載した看板を設置　することで、当事業所の取り組みや強みが広く周知でき、知名度の向上が期待できる。
規格住宅「TRETTIOシリーズ」をPRする広告を地域情報誌に掲載することにより、注文住宅に敷居の高さを感じている消費者にも、家づくりをアピールすることができる。また、注文住宅建築の請負については、新聞折込広告を実施する。新聞折込広告は、幅広い世代に訴求できるため、商品ごとのターゲットに合わせた世代に当事業所をアピールできる。
当事業所のメインターゲットとしている30歳代～40歳代の消費者に向けて「育児と住まいのセミナー」を開催することにより、家づくりは子育てに密接に関連していることに理解を深めて頂き、それを踏まえた家づくりの提案を行うことで、キメの細かい対応と提案ができる工務店としてアピールし、販路開拓につなげていく。
IT活用方法の恒常的な見直しを行うことで、情報発信力を強化する。
</t>
    <phoneticPr fontId="3"/>
  </si>
  <si>
    <t>その他特記事項など</t>
    <phoneticPr fontId="3"/>
  </si>
  <si>
    <t>REP-ID</t>
    <phoneticPr fontId="3"/>
  </si>
  <si>
    <t>宿泊、仕出し、宴会など</t>
    <rPh sb="0" eb="2">
      <t>シュクハク</t>
    </rPh>
    <rPh sb="3" eb="5">
      <t>シダ</t>
    </rPh>
    <rPh sb="7" eb="9">
      <t>エンカイ</t>
    </rPh>
    <phoneticPr fontId="3"/>
  </si>
  <si>
    <t>ターゲットを保持して、集客していくには温泉設備の改修や客室のリニューアルなど大幅な設備投資が必要なため、必然的に仕出し料理や宴会料理へと業態をシフトし、現在に至っている。仕出し料理は自宅・会場まで料理を配達し、簡単な配膳や食事後の回収まで行うので、利用者にとって手間がなく、法事や家族の集まりなどの利用者も増えてきている。また、これとは逆に料理旅館ならではの「少し高くても特別な料理」「癒しや安らぎの空間サービス」を求めたランチや宴会、さらに会議と食事を同時に行うなどのニーズも増えてきている。近隣地域は地域を維持するための集まりが多いため、手軽に「美味しい」「配達かつ容器の回収」をしてくれる当店に注文する人も多い状況である。これを継続的に応えていくには、調理手法の多様化を図っていく必要がある。これまでの注文履歴データやレシピなどを活かした、お客様それぞれの好みに合わせた料理内容で喜んでいただける内容を実現できるか、顧客の立場に立った目線で、自社の強みを活かした提案力が必要であり、料理手法の多様化に対応するため調理設備導入し、顧客獲得に繋げたいとの相談であり、施策活用を提案することとした。</t>
    <rPh sb="446" eb="448">
      <t>シュホウ</t>
    </rPh>
    <rPh sb="449" eb="452">
      <t>タヨウカ</t>
    </rPh>
    <rPh sb="453" eb="455">
      <t>タイオウ</t>
    </rPh>
    <rPh sb="459" eb="461">
      <t>チョウリ</t>
    </rPh>
    <rPh sb="461" eb="463">
      <t>セツビ</t>
    </rPh>
    <rPh sb="463" eb="465">
      <t>ドウニュウ</t>
    </rPh>
    <rPh sb="467" eb="469">
      <t>コキャク</t>
    </rPh>
    <rPh sb="469" eb="471">
      <t>カクトク</t>
    </rPh>
    <rPh sb="472" eb="473">
      <t>ツナ</t>
    </rPh>
    <rPh sb="478" eb="480">
      <t>ソウダン</t>
    </rPh>
    <rPh sb="484" eb="486">
      <t>シサク</t>
    </rPh>
    <rPh sb="486" eb="488">
      <t>カツヨウ</t>
    </rPh>
    <rPh sb="489" eb="491">
      <t>テイアン</t>
    </rPh>
    <phoneticPr fontId="3"/>
  </si>
  <si>
    <t>上記課題について詳細なヒアリングを実施し、調理設備の導入効果、売上、顧客数、販路開拓方法などを検討し、「小規模事業者持続化補助金」の施策活用を提案し、申請書作成等つなぎ支援を行った。　
申請を行う前の整理事項として、①これまでの調理の幅が拡がり新メニュー・新商品・新プランの提供が可能となること、②調理幅の向上で、新規顧客の獲得と既存リピーターの安定した確保を図ることができること、③顧客が「食」を満たす目的をもって来店や注文していただける店舗を実現できること、④こうした新しい取り組みを通じてイメージアップを図り、人が集える場としての店舗ＰＲを充分に行っていくこと。以上4点について整理を行い、実際の行動プランに起こす計画書作成支援を実施した。</t>
    <rPh sb="21" eb="23">
      <t>チョウリ</t>
    </rPh>
    <rPh sb="23" eb="25">
      <t>セツビ</t>
    </rPh>
    <rPh sb="26" eb="28">
      <t>ドウニュウ</t>
    </rPh>
    <rPh sb="28" eb="30">
      <t>コウカ</t>
    </rPh>
    <rPh sb="31" eb="33">
      <t>ウリアゲ</t>
    </rPh>
    <rPh sb="34" eb="36">
      <t>コキャク</t>
    </rPh>
    <rPh sb="36" eb="37">
      <t>スウ</t>
    </rPh>
    <rPh sb="38" eb="40">
      <t>ハンロ</t>
    </rPh>
    <rPh sb="40" eb="42">
      <t>カイタク</t>
    </rPh>
    <rPh sb="42" eb="44">
      <t>ホウホウ</t>
    </rPh>
    <rPh sb="47" eb="49">
      <t>ケントウ</t>
    </rPh>
    <rPh sb="71" eb="73">
      <t>テイアン</t>
    </rPh>
    <rPh sb="87" eb="88">
      <t>オコナ</t>
    </rPh>
    <rPh sb="95" eb="97">
      <t>シンセイ</t>
    </rPh>
    <rPh sb="98" eb="99">
      <t>オコナ</t>
    </rPh>
    <rPh sb="100" eb="101">
      <t>マエ</t>
    </rPh>
    <rPh sb="102" eb="104">
      <t>セイリ</t>
    </rPh>
    <rPh sb="104" eb="106">
      <t>ジコウ</t>
    </rPh>
    <rPh sb="151" eb="153">
      <t>チョウリ</t>
    </rPh>
    <rPh sb="153" eb="154">
      <t>ハバ</t>
    </rPh>
    <rPh sb="155" eb="157">
      <t>コウジョウ</t>
    </rPh>
    <rPh sb="286" eb="288">
      <t>イジョウ</t>
    </rPh>
    <rPh sb="289" eb="290">
      <t>テン</t>
    </rPh>
    <rPh sb="294" eb="296">
      <t>セイリ</t>
    </rPh>
    <rPh sb="297" eb="298">
      <t>オコナ</t>
    </rPh>
    <rPh sb="300" eb="302">
      <t>ジッサイ</t>
    </rPh>
    <rPh sb="303" eb="305">
      <t>コウドウ</t>
    </rPh>
    <rPh sb="309" eb="310">
      <t>オ</t>
    </rPh>
    <rPh sb="312" eb="314">
      <t>ケイカク</t>
    </rPh>
    <rPh sb="314" eb="315">
      <t>ショ</t>
    </rPh>
    <rPh sb="315" eb="317">
      <t>サクセイ</t>
    </rPh>
    <rPh sb="317" eb="319">
      <t>シエン</t>
    </rPh>
    <rPh sb="320" eb="322">
      <t>ジッシ</t>
    </rPh>
    <phoneticPr fontId="3"/>
  </si>
  <si>
    <t>国（中小機構）</t>
    <rPh sb="0" eb="1">
      <t>クニ</t>
    </rPh>
    <rPh sb="2" eb="4">
      <t>チュウショウ</t>
    </rPh>
    <rPh sb="4" eb="6">
      <t>キコウ</t>
    </rPh>
    <phoneticPr fontId="3"/>
  </si>
  <si>
    <t>持続化補助金申請中の状態であるが、実施効果見込みとしては、申請書作成支援の整理と同様に、スチームコンベクションオーブンの導入、新メニューおよび加工新商品の開発、新規顧客の獲得と既存顧客のリピート利用のための広報活動を実施することで、これまでの調理の幅が拡がり新メニュー・新商品・新プランの提供が可能となるため、新規顧客の獲得と既存リピーターの安定した確保を図ることができる。また、顧客が「食」を満たす目的をもって来店や注文していただける店舗を実現できる見込みである。
【売上向上の見込額】
ランチ2,000円×月60食増加×5ヶ月＝600,000円…①
宴会利用（月平均110万×10％＝11万）×5ヶ月＝550,000円…②
※上記①＋②＝1,150,000円が初年度の売上増加の効果と見込んでいる。</t>
    <rPh sb="6" eb="9">
      <t>シンセイチュウ</t>
    </rPh>
    <rPh sb="17" eb="19">
      <t>ジッシ</t>
    </rPh>
    <rPh sb="19" eb="21">
      <t>コウカ</t>
    </rPh>
    <rPh sb="21" eb="23">
      <t>ミコ</t>
    </rPh>
    <rPh sb="29" eb="32">
      <t>シンセイショ</t>
    </rPh>
    <rPh sb="32" eb="34">
      <t>サクセイ</t>
    </rPh>
    <rPh sb="34" eb="36">
      <t>シエン</t>
    </rPh>
    <rPh sb="37" eb="39">
      <t>セイリ</t>
    </rPh>
    <rPh sb="40" eb="42">
      <t>ドウヨウ</t>
    </rPh>
    <rPh sb="108" eb="110">
      <t>ジッシ</t>
    </rPh>
    <rPh sb="226" eb="228">
      <t>ミコ</t>
    </rPh>
    <phoneticPr fontId="3"/>
  </si>
  <si>
    <t>持続化補助金申請中の状態であるが、全体の事業効果は次のとおりを見込んでいる。
短期計画のプランとしては、
●スチームコンベクションオーブンの導入を行い、調理手法の多様化に対応する。これにより、和食の調理の幅も広がるほか、洋食調理の経験がある長男（後継者）のアイデアも取り込むことで、新たなメニュー構成が実現できる体制となる。
●新メニューおよび加工新商品の開発が可能となる。
●新規顧客の獲得と既存顧客のリピート利用のための広報活動を行い、当宿を利用いただくことで料理旅館の利用価値を感じていただき、顧客満足度の向上につなげていく。
長期計画の視点では、
●パート従業員の接客力や営業活動力の強化を行い、客単価および顧客数の増加を図るとともに受注個数の増加に対応できる体制を確立していく。
●今後の店舗の継続のためには、これまで意識していなかった「利益の上がる経営」をしていく必要があるが、閑散期の平日宴会では大きな集客が見込めない環境にあるため、平日のターゲットはランチを目的とした主婦層、休日・週末はランチを目的とした比較的若い家族層、夜の宴会利用を目的としたグループ客に対応する料理の提供区分を行い、経営スタイルを変化させることで実現できる見込みである。</t>
    <rPh sb="6" eb="9">
      <t>シンセイチュウ</t>
    </rPh>
    <rPh sb="17" eb="19">
      <t>ゼンタイ</t>
    </rPh>
    <rPh sb="22" eb="24">
      <t>コウカ</t>
    </rPh>
    <rPh sb="25" eb="26">
      <t>ツギ</t>
    </rPh>
    <rPh sb="31" eb="33">
      <t>ミコ</t>
    </rPh>
    <phoneticPr fontId="3"/>
  </si>
  <si>
    <t>特にありません。</t>
    <rPh sb="0" eb="1">
      <t>トク</t>
    </rPh>
    <phoneticPr fontId="3"/>
  </si>
  <si>
    <t>農作物小売</t>
    <rPh sb="0" eb="3">
      <t>ノウサクモツ</t>
    </rPh>
    <rPh sb="3" eb="5">
      <t>コウ</t>
    </rPh>
    <phoneticPr fontId="3"/>
  </si>
  <si>
    <t>花木（ユリ）・砂丘甘藷（さつまいも）</t>
    <phoneticPr fontId="3"/>
  </si>
  <si>
    <t xml:space="preserve">平成22年に父から事業承継を受け、京丹後市網野町で妻と二人で農業を営んでいる。商品（農作物）は、ユリとさつまいも栽培である。年間の生産量（売上）は其々順に、約83,000本（500万円）、24,000kg（750万円）である。内、砂丘甘藷（さつまいも）においては、京丹後市商工会主催の海外商談会（タイ王国）に参加し、タイ王国の食品卸業者（インポーター）と海外取引が実現した。加えて、昨年の輸出量が1,000kg以上となったことから、作業所が手狭になり、平成31年4月に同町空き工場を購入し、「みなし商工業者」としての経営展開（海外展開含）及び方向性提案・事業計画策定支援の要請があった。
そこで、現状把握・調査・分析等を行い、直売所の開設に伴う商品ブランド戦略を提案するが、購入した工場の壁面には旧農園名（以前の持ち主）が掲示されたままで、取引先や近隣住民に誤解を生じさせていた。
</t>
    <phoneticPr fontId="3"/>
  </si>
  <si>
    <t>1.経営状況把握
　相談時において、既に海外輸出が順調に推移しており、系統出荷100％の状況からの脱却による増収増益に成功している。取引先（インポーター）の担当バイヤーに直接ヒアリングして、今後も増量拡大で推移していくことを確認。このようなことを踏まえ、①評判が非常に良いさつまいもの商標権「まいこ金時」を所有していること。②幹線道路沿いの作業所を所有したこと。③海外で商品評価が高まり、国内の価値も逆輸入的に上昇する見込みがあることを把握した。
2.ニーズ調査と提案　
　近隣住民、販売取引先、農業者仲間の約20～30人から聞き取り調査を実施し、「直接購入したい」などのニーズが確かに存在していることを確認した。
そこで、「1.」と「2.」を踏まえて、徐々に、販売形態を直接販売（中卸業者含）に移行すると共に、既存の強みである、さつまいもの商標権「まいこ金時」の知財ブランド展開を図ることを提案した。
3.課題克服のための施策活用提案と、それに伴う事業計画策定支援　
　「まいこ金時」を“京丹後”のブランド農産品として全国に発信し、弊園の存在認知度向上と共に「まいこ金時」の直接販売体制を整えることを目的に、下記補助金を利用して、「看板の設置による弊園及び「まいこ金時」のブランド発信－第1弾－」の事業計画策定支援を行った。
4.支援内容計画
　上記に記した通り、主に国内での販路拡大を目的に、第一段階として、弊園名（農園名）と共に商品名（強み）を明記して、特に地元住民をターゲットに直売所として認知させる計画。まずは、弊園と「まいこ金時」の存在を、そして、弊園がどんな思いで作っているのか等の思いを、直売所を通して「味」と共に知ってもらう。
次に、第2弾として、カタログや、のぼり、パンフレット等といった販促ツールを作成し、国内外の展示・商談会に積極的に参加して、市外の一般消費者等に知らしめ、販路拡大を図る。
次に、第3弾としてＷＥＢ販売ページを作成して、ネット販売を可能とすると共に、顧客への情報発信を行って、直接販売の売上増加とブランド化を確立する。
　したがって、本年度は、「まいこ金時」の国内ブランド化へ挑戦する第一歩の事業計画。目標は、直接販売の売上を現在の80万円から200万円程度まで向上させること。中長期的（5年後）には「まいこ金時」の直接販売売上高1,500万円、全体売上割合を現在の27％から60％まで上昇させる見込み。</t>
    <rPh sb="566" eb="568">
      <t>シエン</t>
    </rPh>
    <rPh sb="568" eb="570">
      <t>ナイヨウ</t>
    </rPh>
    <rPh sb="570" eb="572">
      <t>ケイカク</t>
    </rPh>
    <rPh sb="574" eb="576">
      <t>ジョウキ</t>
    </rPh>
    <rPh sb="577" eb="578">
      <t>キ</t>
    </rPh>
    <rPh sb="580" eb="581">
      <t>トオ</t>
    </rPh>
    <rPh sb="583" eb="584">
      <t>オモ</t>
    </rPh>
    <rPh sb="585" eb="587">
      <t>コクナイ</t>
    </rPh>
    <rPh sb="589" eb="591">
      <t>ハンロ</t>
    </rPh>
    <rPh sb="591" eb="593">
      <t>カクダイ</t>
    </rPh>
    <rPh sb="594" eb="596">
      <t>モクテキ</t>
    </rPh>
    <rPh sb="649" eb="651">
      <t>ニンチ</t>
    </rPh>
    <rPh sb="654" eb="656">
      <t>ケイカク</t>
    </rPh>
    <rPh sb="715" eb="716">
      <t>シ</t>
    </rPh>
    <rPh sb="888" eb="891">
      <t>ホンネンド</t>
    </rPh>
    <rPh sb="901" eb="903">
      <t>コクナイ</t>
    </rPh>
    <rPh sb="907" eb="908">
      <t>カ</t>
    </rPh>
    <rPh sb="960" eb="963">
      <t>チュウチョウキ</t>
    </rPh>
    <rPh sb="963" eb="964">
      <t>テキ</t>
    </rPh>
    <rPh sb="1019" eb="1021">
      <t>ミコ</t>
    </rPh>
    <phoneticPr fontId="3"/>
  </si>
  <si>
    <t>中小機構</t>
    <rPh sb="0" eb="2">
      <t>チュウショウ</t>
    </rPh>
    <rPh sb="2" eb="4">
      <t>キコウ</t>
    </rPh>
    <phoneticPr fontId="3"/>
  </si>
  <si>
    <t>8回にわたる巡回支援と、約30時間の支援（調査・分析等）によって、中長期の事業計画が完成し、標記施策に申請することができた。現在、支援・申請中で上記支援における定量的観点成果は未定。</t>
    <rPh sb="18" eb="20">
      <t>シエン</t>
    </rPh>
    <rPh sb="26" eb="27">
      <t>トウ</t>
    </rPh>
    <rPh sb="33" eb="36">
      <t>チュウチョウキ</t>
    </rPh>
    <rPh sb="42" eb="44">
      <t>カンセイ</t>
    </rPh>
    <rPh sb="46" eb="48">
      <t>ヒョウキ</t>
    </rPh>
    <rPh sb="48" eb="50">
      <t>シサク</t>
    </rPh>
    <rPh sb="62" eb="64">
      <t>ゲンザイ</t>
    </rPh>
    <rPh sb="65" eb="67">
      <t>シエン</t>
    </rPh>
    <rPh sb="68" eb="71">
      <t>シンセイチュウ</t>
    </rPh>
    <rPh sb="72" eb="74">
      <t>ジョウキ</t>
    </rPh>
    <rPh sb="74" eb="76">
      <t>シエン</t>
    </rPh>
    <rPh sb="80" eb="83">
      <t>テイリョウテキ</t>
    </rPh>
    <rPh sb="83" eb="85">
      <t>カンテン</t>
    </rPh>
    <rPh sb="85" eb="87">
      <t>セイカ</t>
    </rPh>
    <rPh sb="88" eb="90">
      <t>ミテイ</t>
    </rPh>
    <phoneticPr fontId="3"/>
  </si>
  <si>
    <t>当該事業者の経営意識（農業者→商業者）の変化が見られ、経営資源の活用手法も勉強になったとの感想も頂く。今後もますます意欲的に事業展開していく意気込みが感じられ、信頼関係は上昇中。中長期的な計画事業の実現可能性は高い。</t>
    <phoneticPr fontId="3"/>
  </si>
  <si>
    <t>紳士用オーダースーツ・ジャケット・スラックス・シャツ、ネクタイ</t>
    <rPh sb="0" eb="3">
      <t>シンシヨウ</t>
    </rPh>
    <phoneticPr fontId="3"/>
  </si>
  <si>
    <t>金融</t>
  </si>
  <si>
    <t>創業以来、無店舗あるいは知り合いの会社の空きスペースを間借りして営業を行い、これまで築き上げた人間関係で販売を行ってきた。今のままではお客様が高齢化し広がりもない。独自店舗を設け新しいお客様、特に若年層の開拓を行いたい。
店舗開設地が2か所候補に挙がっているがどちらにするか悩んでいる。
開店しても店の存在を知ってもらうために告知の方法を検討したい。
開店、広報のための資金が不足している。</t>
    <rPh sb="0" eb="2">
      <t>ソウギョウ</t>
    </rPh>
    <rPh sb="2" eb="4">
      <t>イライ</t>
    </rPh>
    <rPh sb="5" eb="8">
      <t>ムテンポ</t>
    </rPh>
    <rPh sb="12" eb="13">
      <t>シ</t>
    </rPh>
    <rPh sb="14" eb="15">
      <t>ア</t>
    </rPh>
    <rPh sb="17" eb="19">
      <t>カイシャ</t>
    </rPh>
    <rPh sb="20" eb="21">
      <t>ア</t>
    </rPh>
    <rPh sb="27" eb="29">
      <t>マガ</t>
    </rPh>
    <rPh sb="32" eb="34">
      <t>エイギョウ</t>
    </rPh>
    <rPh sb="35" eb="36">
      <t>オコナ</t>
    </rPh>
    <rPh sb="42" eb="43">
      <t>キズ</t>
    </rPh>
    <rPh sb="44" eb="45">
      <t>ア</t>
    </rPh>
    <rPh sb="47" eb="49">
      <t>ニンゲン</t>
    </rPh>
    <rPh sb="49" eb="51">
      <t>カンケイ</t>
    </rPh>
    <rPh sb="52" eb="54">
      <t>ハンバイ</t>
    </rPh>
    <rPh sb="55" eb="56">
      <t>オコナ</t>
    </rPh>
    <rPh sb="61" eb="62">
      <t>イマ</t>
    </rPh>
    <rPh sb="68" eb="70">
      <t>キャクサマ</t>
    </rPh>
    <rPh sb="71" eb="74">
      <t>コウレイカ</t>
    </rPh>
    <rPh sb="75" eb="76">
      <t>ヒロ</t>
    </rPh>
    <rPh sb="82" eb="84">
      <t>ドクジ</t>
    </rPh>
    <rPh sb="84" eb="86">
      <t>テンポ</t>
    </rPh>
    <rPh sb="87" eb="88">
      <t>モウ</t>
    </rPh>
    <rPh sb="89" eb="90">
      <t>アタラ</t>
    </rPh>
    <rPh sb="93" eb="95">
      <t>キャクサマ</t>
    </rPh>
    <rPh sb="96" eb="97">
      <t>トク</t>
    </rPh>
    <rPh sb="98" eb="100">
      <t>ジャクネン</t>
    </rPh>
    <rPh sb="100" eb="101">
      <t>ソウ</t>
    </rPh>
    <rPh sb="102" eb="104">
      <t>カイタク</t>
    </rPh>
    <rPh sb="105" eb="106">
      <t>オコナ</t>
    </rPh>
    <rPh sb="111" eb="113">
      <t>テンポ</t>
    </rPh>
    <rPh sb="113" eb="115">
      <t>カイセツ</t>
    </rPh>
    <rPh sb="115" eb="116">
      <t>チ</t>
    </rPh>
    <rPh sb="119" eb="120">
      <t>ショ</t>
    </rPh>
    <rPh sb="120" eb="122">
      <t>コウホ</t>
    </rPh>
    <rPh sb="123" eb="124">
      <t>ア</t>
    </rPh>
    <rPh sb="137" eb="138">
      <t>ナヤ</t>
    </rPh>
    <rPh sb="144" eb="146">
      <t>カイテン</t>
    </rPh>
    <rPh sb="149" eb="150">
      <t>ミセ</t>
    </rPh>
    <rPh sb="151" eb="153">
      <t>ソンザイ</t>
    </rPh>
    <rPh sb="154" eb="155">
      <t>シ</t>
    </rPh>
    <rPh sb="163" eb="165">
      <t>コクチ</t>
    </rPh>
    <rPh sb="166" eb="168">
      <t>ホウホウ</t>
    </rPh>
    <rPh sb="169" eb="171">
      <t>ケントウ</t>
    </rPh>
    <rPh sb="176" eb="178">
      <t>カイテン</t>
    </rPh>
    <rPh sb="179" eb="181">
      <t>コウホウ</t>
    </rPh>
    <rPh sb="185" eb="187">
      <t>シキン</t>
    </rPh>
    <rPh sb="188" eb="190">
      <t>フソク</t>
    </rPh>
    <phoneticPr fontId="3"/>
  </si>
  <si>
    <t>店舗の開業地を決めるために、それぞれの候補地で開店した場合の第三者的印象についてアドバイスを行い一緒に検討した。同店の商品はオーダーという性格から店を知ってもらうと車の通りが多くない地点でもお客様は来るだろうと想像できた。そして使い勝手が良く、外観もファッショナブルにできるほうの物件で開店することを決めた。
開店にあたっての資金調達にはマル経融資を利用した。
マル経の相談時点から持続化補助金の申請を視野に入れ周知広報について一緒に考えた。開店にあたっては地元紙へプレスリリースを行い、記事掲載してもらった。
強みの洗い出しには福知山市の産業支援センターでの相談も活用した。オーダースーツを扱う店は多くあるが、オーダージャケットを第1に押し出して販売している店が少ない。また、近年の傾向ではカジュアル化が進みスーツよりもジャケット、パンツのセットアップが好まれることが分かった。このことからオーダージャケットを前面に押して広告を作成することにした。
無店舗で営業していたころからＨＰを持っていたが、今回産業支援センターの協力を得て改定することとなった。</t>
    <rPh sb="0" eb="2">
      <t>テンポ</t>
    </rPh>
    <rPh sb="3" eb="5">
      <t>カイギョウ</t>
    </rPh>
    <rPh sb="5" eb="6">
      <t>チ</t>
    </rPh>
    <rPh sb="7" eb="8">
      <t>キ</t>
    </rPh>
    <rPh sb="19" eb="22">
      <t>コウホチ</t>
    </rPh>
    <rPh sb="23" eb="25">
      <t>カイテン</t>
    </rPh>
    <rPh sb="27" eb="29">
      <t>バアイ</t>
    </rPh>
    <rPh sb="30" eb="33">
      <t>ダイサンシャ</t>
    </rPh>
    <rPh sb="33" eb="34">
      <t>テキ</t>
    </rPh>
    <rPh sb="34" eb="36">
      <t>インショウ</t>
    </rPh>
    <rPh sb="56" eb="58">
      <t>ドウテン</t>
    </rPh>
    <rPh sb="59" eb="61">
      <t>ショウヒン</t>
    </rPh>
    <rPh sb="69" eb="71">
      <t>セイカク</t>
    </rPh>
    <rPh sb="73" eb="74">
      <t>ミセ</t>
    </rPh>
    <rPh sb="75" eb="76">
      <t>シ</t>
    </rPh>
    <rPh sb="82" eb="83">
      <t>クルマ</t>
    </rPh>
    <rPh sb="84" eb="85">
      <t>トオ</t>
    </rPh>
    <rPh sb="87" eb="88">
      <t>オオ</t>
    </rPh>
    <rPh sb="91" eb="93">
      <t>チテン</t>
    </rPh>
    <rPh sb="96" eb="98">
      <t>キャクサマ</t>
    </rPh>
    <rPh sb="144" eb="145">
      <t>ミセ</t>
    </rPh>
    <rPh sb="155" eb="157">
      <t>カイテン</t>
    </rPh>
    <rPh sb="163" eb="165">
      <t>シキン</t>
    </rPh>
    <rPh sb="165" eb="167">
      <t>チョウタツ</t>
    </rPh>
    <rPh sb="171" eb="172">
      <t>ケイ</t>
    </rPh>
    <rPh sb="172" eb="174">
      <t>ユウシ</t>
    </rPh>
    <rPh sb="175" eb="177">
      <t>リヨウ</t>
    </rPh>
    <rPh sb="183" eb="184">
      <t>ケイ</t>
    </rPh>
    <rPh sb="185" eb="187">
      <t>ソウダン</t>
    </rPh>
    <rPh sb="187" eb="189">
      <t>ジテン</t>
    </rPh>
    <rPh sb="191" eb="193">
      <t>ジゾク</t>
    </rPh>
    <rPh sb="193" eb="194">
      <t>カ</t>
    </rPh>
    <rPh sb="194" eb="197">
      <t>ホジョキン</t>
    </rPh>
    <rPh sb="198" eb="200">
      <t>シンセイ</t>
    </rPh>
    <rPh sb="201" eb="203">
      <t>シヤ</t>
    </rPh>
    <rPh sb="204" eb="205">
      <t>イ</t>
    </rPh>
    <rPh sb="206" eb="208">
      <t>シュウチ</t>
    </rPh>
    <rPh sb="208" eb="210">
      <t>コウホウ</t>
    </rPh>
    <rPh sb="214" eb="216">
      <t>イッショ</t>
    </rPh>
    <rPh sb="217" eb="218">
      <t>カンガ</t>
    </rPh>
    <rPh sb="221" eb="223">
      <t>カイテン</t>
    </rPh>
    <rPh sb="229" eb="232">
      <t>ジモトシ</t>
    </rPh>
    <rPh sb="241" eb="242">
      <t>オコナ</t>
    </rPh>
    <rPh sb="244" eb="246">
      <t>キジ</t>
    </rPh>
    <rPh sb="246" eb="248">
      <t>ケイサイ</t>
    </rPh>
    <rPh sb="256" eb="257">
      <t>ツヨ</t>
    </rPh>
    <rPh sb="259" eb="260">
      <t>アラ</t>
    </rPh>
    <rPh sb="261" eb="262">
      <t>ダ</t>
    </rPh>
    <rPh sb="265" eb="269">
      <t>フクチヤマシ</t>
    </rPh>
    <rPh sb="270" eb="272">
      <t>サンギョウ</t>
    </rPh>
    <rPh sb="272" eb="274">
      <t>シエン</t>
    </rPh>
    <rPh sb="280" eb="282">
      <t>ソウダン</t>
    </rPh>
    <rPh sb="283" eb="285">
      <t>カツヨウ</t>
    </rPh>
    <rPh sb="296" eb="297">
      <t>アツカ</t>
    </rPh>
    <rPh sb="298" eb="299">
      <t>ミセ</t>
    </rPh>
    <rPh sb="300" eb="301">
      <t>オオ</t>
    </rPh>
    <rPh sb="316" eb="317">
      <t>ダイ</t>
    </rPh>
    <rPh sb="319" eb="320">
      <t>オ</t>
    </rPh>
    <rPh sb="321" eb="322">
      <t>ダ</t>
    </rPh>
    <rPh sb="324" eb="326">
      <t>ハンバイ</t>
    </rPh>
    <rPh sb="330" eb="331">
      <t>ミセ</t>
    </rPh>
    <rPh sb="332" eb="333">
      <t>スク</t>
    </rPh>
    <rPh sb="339" eb="341">
      <t>キンネン</t>
    </rPh>
    <rPh sb="342" eb="344">
      <t>ケイコウ</t>
    </rPh>
    <rPh sb="351" eb="352">
      <t>カ</t>
    </rPh>
    <rPh sb="353" eb="354">
      <t>スス</t>
    </rPh>
    <rPh sb="378" eb="379">
      <t>コノ</t>
    </rPh>
    <rPh sb="385" eb="386">
      <t>ワ</t>
    </rPh>
    <rPh sb="406" eb="408">
      <t>ゼンメン</t>
    </rPh>
    <rPh sb="409" eb="410">
      <t>オ</t>
    </rPh>
    <rPh sb="412" eb="414">
      <t>コウコク</t>
    </rPh>
    <rPh sb="415" eb="417">
      <t>サクセイ</t>
    </rPh>
    <rPh sb="426" eb="429">
      <t>ムテンポ</t>
    </rPh>
    <rPh sb="430" eb="432">
      <t>エイギョウ</t>
    </rPh>
    <rPh sb="443" eb="444">
      <t>モ</t>
    </rPh>
    <rPh sb="450" eb="452">
      <t>コンカイ</t>
    </rPh>
    <rPh sb="452" eb="454">
      <t>サンギョウ</t>
    </rPh>
    <rPh sb="454" eb="456">
      <t>シエン</t>
    </rPh>
    <rPh sb="461" eb="463">
      <t>キョウリョク</t>
    </rPh>
    <rPh sb="464" eb="465">
      <t>エ</t>
    </rPh>
    <rPh sb="466" eb="468">
      <t>カイテイ</t>
    </rPh>
    <phoneticPr fontId="3"/>
  </si>
  <si>
    <t>マル経融資</t>
    <rPh sb="2" eb="3">
      <t>ケイ</t>
    </rPh>
    <rPh sb="3" eb="5">
      <t>ユウシ</t>
    </rPh>
    <phoneticPr fontId="3"/>
  </si>
  <si>
    <t>産業支援センター</t>
    <rPh sb="0" eb="2">
      <t>サンギョウ</t>
    </rPh>
    <rPh sb="2" eb="4">
      <t>シエン</t>
    </rPh>
    <phoneticPr fontId="3"/>
  </si>
  <si>
    <t>国・（１）日本政策金融公庫・（２）福知山市</t>
    <rPh sb="0" eb="1">
      <t>クニ</t>
    </rPh>
    <rPh sb="5" eb="7">
      <t>ニッポン</t>
    </rPh>
    <rPh sb="7" eb="9">
      <t>セイサク</t>
    </rPh>
    <rPh sb="9" eb="11">
      <t>キンユウ</t>
    </rPh>
    <rPh sb="11" eb="13">
      <t>コウコ</t>
    </rPh>
    <rPh sb="17" eb="21">
      <t>フクチヤマシ</t>
    </rPh>
    <phoneticPr fontId="3"/>
  </si>
  <si>
    <t>開店が夏場であったため、ジャケットやスーツの需要が低く思ったほど注文が来ていない。
これまで新聞、フリーペーパーに広告を掲載し、広告での来客はあったが直接売り上げにつながることはなかった。
広告を見て来店したお客様が店内に置いてあるオーダーシャツの襟のサンプルを見てシャツをまとめて作っていただいた。
このことからクールビズ期間にはスーツやジャケットではなくシャツのオーダーを前面に出して広告を行うことにしている。
コールビズ期間中（R元年8月末まで）にオーダーシャツの受注を50着目標にしている。シャツに関しては売価は低いが利益率が高い。</t>
    <rPh sb="0" eb="2">
      <t>カイテン</t>
    </rPh>
    <rPh sb="3" eb="5">
      <t>ナツバ</t>
    </rPh>
    <rPh sb="22" eb="24">
      <t>ジュヨウ</t>
    </rPh>
    <rPh sb="25" eb="26">
      <t>ヒク</t>
    </rPh>
    <rPh sb="27" eb="28">
      <t>オモ</t>
    </rPh>
    <rPh sb="32" eb="34">
      <t>チュウモン</t>
    </rPh>
    <rPh sb="35" eb="36">
      <t>キ</t>
    </rPh>
    <rPh sb="46" eb="48">
      <t>シンブン</t>
    </rPh>
    <rPh sb="57" eb="59">
      <t>コウコク</t>
    </rPh>
    <rPh sb="60" eb="62">
      <t>ケイサイ</t>
    </rPh>
    <rPh sb="64" eb="66">
      <t>コウコク</t>
    </rPh>
    <rPh sb="68" eb="70">
      <t>ライキャク</t>
    </rPh>
    <rPh sb="75" eb="77">
      <t>チョクセツ</t>
    </rPh>
    <rPh sb="77" eb="78">
      <t>ウ</t>
    </rPh>
    <rPh sb="79" eb="80">
      <t>ア</t>
    </rPh>
    <rPh sb="95" eb="97">
      <t>コウコク</t>
    </rPh>
    <rPh sb="98" eb="99">
      <t>ミ</t>
    </rPh>
    <rPh sb="100" eb="102">
      <t>ライテン</t>
    </rPh>
    <rPh sb="105" eb="107">
      <t>キャクサマ</t>
    </rPh>
    <rPh sb="108" eb="110">
      <t>テンナイ</t>
    </rPh>
    <rPh sb="111" eb="112">
      <t>オ</t>
    </rPh>
    <rPh sb="124" eb="125">
      <t>エリ</t>
    </rPh>
    <rPh sb="131" eb="132">
      <t>ミ</t>
    </rPh>
    <rPh sb="141" eb="142">
      <t>ツク</t>
    </rPh>
    <rPh sb="162" eb="164">
      <t>キカン</t>
    </rPh>
    <rPh sb="188" eb="190">
      <t>ゼンメン</t>
    </rPh>
    <rPh sb="191" eb="192">
      <t>ダ</t>
    </rPh>
    <rPh sb="194" eb="196">
      <t>コウコク</t>
    </rPh>
    <rPh sb="197" eb="198">
      <t>オコナ</t>
    </rPh>
    <rPh sb="213" eb="216">
      <t>キカンチュウ</t>
    </rPh>
    <rPh sb="218" eb="220">
      <t>ガンネン</t>
    </rPh>
    <rPh sb="221" eb="222">
      <t>ガツ</t>
    </rPh>
    <rPh sb="222" eb="223">
      <t>マツ</t>
    </rPh>
    <rPh sb="235" eb="237">
      <t>ジュチュウ</t>
    </rPh>
    <rPh sb="240" eb="241">
      <t>チャク</t>
    </rPh>
    <rPh sb="241" eb="243">
      <t>モクヒョウ</t>
    </rPh>
    <rPh sb="253" eb="254">
      <t>カン</t>
    </rPh>
    <rPh sb="257" eb="259">
      <t>バイカ</t>
    </rPh>
    <rPh sb="260" eb="261">
      <t>ヒク</t>
    </rPh>
    <rPh sb="263" eb="265">
      <t>リエキ</t>
    </rPh>
    <rPh sb="265" eb="266">
      <t>リツ</t>
    </rPh>
    <rPh sb="267" eb="268">
      <t>タカ</t>
    </rPh>
    <phoneticPr fontId="3"/>
  </si>
  <si>
    <t>店を開店して分かったことが多くあった。
ショーウインドウに「オーダースーツ\29,000～」と書いてあるのを見て、「女性物はできないか」と複数の女性が飛び込みで入ってこられた。このことから持続化補助金を活用して女性物のサイズサンプルを揃え女性用オーダースーツにも対応することにした。
他には礼服を作ってほしいとの問い合わせもあった。ＨＰでは礼服についても発信する。
シャツをまとめてオーダーされた方はビジネスだけでなく普段着のカジュアルなシャツも作っていただいた。同店はビジネスやカジュアル併せて生地を200種類以上持っている。シャツを前面に出して広報する中に柄の豊富さでお客様へ訴求しようとしている。</t>
    <rPh sb="0" eb="1">
      <t>ミセ</t>
    </rPh>
    <rPh sb="2" eb="4">
      <t>カイテン</t>
    </rPh>
    <rPh sb="6" eb="7">
      <t>ワ</t>
    </rPh>
    <rPh sb="13" eb="14">
      <t>オオ</t>
    </rPh>
    <rPh sb="47" eb="48">
      <t>カ</t>
    </rPh>
    <rPh sb="54" eb="55">
      <t>ミ</t>
    </rPh>
    <rPh sb="58" eb="60">
      <t>ジョセイ</t>
    </rPh>
    <rPh sb="60" eb="61">
      <t>モノ</t>
    </rPh>
    <rPh sb="69" eb="71">
      <t>フクスウ</t>
    </rPh>
    <rPh sb="72" eb="74">
      <t>ジョセイ</t>
    </rPh>
    <rPh sb="75" eb="76">
      <t>ト</t>
    </rPh>
    <rPh sb="77" eb="78">
      <t>コ</t>
    </rPh>
    <rPh sb="80" eb="81">
      <t>ハイ</t>
    </rPh>
    <rPh sb="94" eb="96">
      <t>ジゾク</t>
    </rPh>
    <rPh sb="96" eb="97">
      <t>カ</t>
    </rPh>
    <rPh sb="97" eb="100">
      <t>ホジョキン</t>
    </rPh>
    <rPh sb="101" eb="103">
      <t>カツヨウ</t>
    </rPh>
    <rPh sb="105" eb="107">
      <t>ジョセイ</t>
    </rPh>
    <rPh sb="107" eb="108">
      <t>モノ</t>
    </rPh>
    <rPh sb="117" eb="118">
      <t>ソロ</t>
    </rPh>
    <rPh sb="119" eb="122">
      <t>ジョセイヨウ</t>
    </rPh>
    <rPh sb="131" eb="133">
      <t>タイオウ</t>
    </rPh>
    <rPh sb="142" eb="143">
      <t>ホカ</t>
    </rPh>
    <rPh sb="145" eb="147">
      <t>レイフク</t>
    </rPh>
    <rPh sb="148" eb="149">
      <t>ツク</t>
    </rPh>
    <rPh sb="156" eb="157">
      <t>ト</t>
    </rPh>
    <rPh sb="158" eb="159">
      <t>ア</t>
    </rPh>
    <rPh sb="170" eb="172">
      <t>レイフク</t>
    </rPh>
    <rPh sb="177" eb="179">
      <t>ハッシン</t>
    </rPh>
    <rPh sb="198" eb="199">
      <t>カタ</t>
    </rPh>
    <rPh sb="209" eb="212">
      <t>フダンギ</t>
    </rPh>
    <rPh sb="223" eb="224">
      <t>ツク</t>
    </rPh>
    <rPh sb="232" eb="234">
      <t>ドウテン</t>
    </rPh>
    <rPh sb="245" eb="246">
      <t>アワ</t>
    </rPh>
    <rPh sb="248" eb="250">
      <t>キジ</t>
    </rPh>
    <rPh sb="254" eb="258">
      <t>シュルイイジョウ</t>
    </rPh>
    <rPh sb="258" eb="259">
      <t>モ</t>
    </rPh>
    <rPh sb="268" eb="270">
      <t>ゼンメン</t>
    </rPh>
    <rPh sb="271" eb="272">
      <t>ダ</t>
    </rPh>
    <rPh sb="274" eb="276">
      <t>コウホウ</t>
    </rPh>
    <rPh sb="278" eb="279">
      <t>ナカ</t>
    </rPh>
    <rPh sb="280" eb="281">
      <t>ガラ</t>
    </rPh>
    <rPh sb="282" eb="284">
      <t>ホウフ</t>
    </rPh>
    <rPh sb="287" eb="289">
      <t>キャクサマ</t>
    </rPh>
    <rPh sb="290" eb="292">
      <t>ソキュウ</t>
    </rPh>
    <phoneticPr fontId="3"/>
  </si>
  <si>
    <t>持続化補助金の結果がまだ出ていないが、持続化補助金の計画では店の認知を上げるために通行者によく解る看板設置、近隣住宅へのポスティング、女性用のサイズサンプルの設置を考えている。
盆過ぎから本格的にスーツ、ジャケットの受注が始まる。それまでにオーダーシャツをきっかけとして店の認知度を上げなくてはならない。広報の方法としては地元紙への広告掲載を考えている。
限られた資金による広告のため、如何にコストパフォーマンスの高い広告になるか支援していく。</t>
    <rPh sb="0" eb="2">
      <t>ジゾク</t>
    </rPh>
    <rPh sb="2" eb="3">
      <t>カ</t>
    </rPh>
    <rPh sb="3" eb="6">
      <t>ホジョキン</t>
    </rPh>
    <rPh sb="7" eb="9">
      <t>ケッカ</t>
    </rPh>
    <rPh sb="12" eb="13">
      <t>デ</t>
    </rPh>
    <rPh sb="19" eb="21">
      <t>ジゾク</t>
    </rPh>
    <rPh sb="21" eb="22">
      <t>カ</t>
    </rPh>
    <rPh sb="22" eb="25">
      <t>ホジョキン</t>
    </rPh>
    <rPh sb="26" eb="28">
      <t>ケイカク</t>
    </rPh>
    <rPh sb="30" eb="31">
      <t>ミセ</t>
    </rPh>
    <rPh sb="32" eb="34">
      <t>ニンチ</t>
    </rPh>
    <rPh sb="35" eb="36">
      <t>ア</t>
    </rPh>
    <rPh sb="41" eb="43">
      <t>ツウコウ</t>
    </rPh>
    <rPh sb="43" eb="44">
      <t>シャ</t>
    </rPh>
    <rPh sb="47" eb="48">
      <t>ワカ</t>
    </rPh>
    <rPh sb="49" eb="51">
      <t>カンバン</t>
    </rPh>
    <rPh sb="51" eb="53">
      <t>セッチ</t>
    </rPh>
    <rPh sb="54" eb="56">
      <t>キンリン</t>
    </rPh>
    <rPh sb="56" eb="58">
      <t>ジュウタク</t>
    </rPh>
    <rPh sb="67" eb="69">
      <t>ジョセイ</t>
    </rPh>
    <rPh sb="69" eb="70">
      <t>ヨウ</t>
    </rPh>
    <rPh sb="79" eb="81">
      <t>セッチ</t>
    </rPh>
    <rPh sb="82" eb="83">
      <t>カンガ</t>
    </rPh>
    <rPh sb="89" eb="90">
      <t>ボン</t>
    </rPh>
    <rPh sb="90" eb="91">
      <t>ス</t>
    </rPh>
    <rPh sb="94" eb="97">
      <t>ホンカクテキ</t>
    </rPh>
    <rPh sb="108" eb="110">
      <t>ジュチュウ</t>
    </rPh>
    <rPh sb="111" eb="112">
      <t>ハジ</t>
    </rPh>
    <rPh sb="135" eb="136">
      <t>ミセ</t>
    </rPh>
    <rPh sb="137" eb="140">
      <t>ニンチド</t>
    </rPh>
    <rPh sb="141" eb="142">
      <t>ア</t>
    </rPh>
    <rPh sb="152" eb="154">
      <t>コウホウ</t>
    </rPh>
    <rPh sb="155" eb="157">
      <t>ホウホウ</t>
    </rPh>
    <rPh sb="161" eb="164">
      <t>ジモトシ</t>
    </rPh>
    <rPh sb="166" eb="168">
      <t>コウコク</t>
    </rPh>
    <rPh sb="168" eb="170">
      <t>ケイサイ</t>
    </rPh>
    <rPh sb="171" eb="172">
      <t>カンガ</t>
    </rPh>
    <rPh sb="178" eb="179">
      <t>カギ</t>
    </rPh>
    <rPh sb="182" eb="184">
      <t>シキン</t>
    </rPh>
    <rPh sb="187" eb="189">
      <t>コウコク</t>
    </rPh>
    <rPh sb="193" eb="195">
      <t>イカ</t>
    </rPh>
    <rPh sb="207" eb="208">
      <t>タカ</t>
    </rPh>
    <rPh sb="209" eb="211">
      <t>コウコク</t>
    </rPh>
    <rPh sb="215" eb="217">
      <t>シエン</t>
    </rPh>
    <phoneticPr fontId="3"/>
  </si>
  <si>
    <t>A</t>
    <phoneticPr fontId="3"/>
  </si>
  <si>
    <t>茶葉製品、抹茶、ティーバッグ、アイスクリーム他お茶関連商品の製造、卸小売業</t>
    <phoneticPr fontId="3"/>
  </si>
  <si>
    <t>&lt;相談内容＞
（１）域内の売上が減少していく中で、都市部や海外のニーズにあった商品づくりを自社で行っていくための、製造設備の導入したいとの相談があった。
（２）先代経営者の年齢が60歳を超え、事業承継の必要性があるのではないかと相談を受けた。
（３）家族経営から脱却し、新規採用を検討していきたい。
（４）展示会等の出展における支援をお願いしたい。
＜支援員から見た企業の課題＞
（１）これまで大手や中堅メーカーにはできない、120年以上続く老舗お茶屋のノウハウを活かした製品づくりを行うために、数年にかけて製造設備の導入を行ってきたが、費用的な負担も大きいことでスムーズに進んでいない状況があった。
（２）先代経営者は、京都府北部を中心に地元を大切にする中で経営に取り組んできたが、後継者が取り組んだ域外の販路開拓が成果を見せる中で、域外の販路開拓を進めていくために法人化も視野に入れた事業承継の必要性があると感じた。なお事業承継にあたり、後継者の税務や労務などの知識が不十分な点も見受けられたので、その点のスムーズな承継を検討していく必要があると感じた。
（３）先代経営者が高齢化する中で製造や店舗運営スタッフを雇い、継続可能な体制づくりをしていく必要があると感じた。
（４）自社製造体制の構築と合わせ、さらなる販路拡大をしていく必要があると感じた。</t>
    <rPh sb="1" eb="3">
      <t>ソウダン</t>
    </rPh>
    <rPh sb="3" eb="5">
      <t>ナイヨウ</t>
    </rPh>
    <rPh sb="10" eb="12">
      <t>イキナイ</t>
    </rPh>
    <rPh sb="13" eb="15">
      <t>ウリアゲ</t>
    </rPh>
    <rPh sb="16" eb="18">
      <t>ゲンショウ</t>
    </rPh>
    <rPh sb="22" eb="23">
      <t>ナカ</t>
    </rPh>
    <rPh sb="25" eb="28">
      <t>トシブ</t>
    </rPh>
    <rPh sb="29" eb="31">
      <t>カイガイ</t>
    </rPh>
    <rPh sb="39" eb="41">
      <t>ショウヒン</t>
    </rPh>
    <rPh sb="45" eb="47">
      <t>ジシャ</t>
    </rPh>
    <rPh sb="48" eb="49">
      <t>オコナ</t>
    </rPh>
    <rPh sb="57" eb="59">
      <t>セイゾウ</t>
    </rPh>
    <rPh sb="59" eb="61">
      <t>セツビ</t>
    </rPh>
    <rPh sb="62" eb="64">
      <t>ドウニュウ</t>
    </rPh>
    <rPh sb="69" eb="71">
      <t>ソウダン</t>
    </rPh>
    <rPh sb="80" eb="82">
      <t>センダイ</t>
    </rPh>
    <rPh sb="82" eb="85">
      <t>ケイエイシャ</t>
    </rPh>
    <rPh sb="86" eb="88">
      <t>ネンレイ</t>
    </rPh>
    <rPh sb="91" eb="92">
      <t>サイ</t>
    </rPh>
    <rPh sb="93" eb="94">
      <t>コ</t>
    </rPh>
    <rPh sb="96" eb="98">
      <t>ジギョウ</t>
    </rPh>
    <rPh sb="98" eb="100">
      <t>ショウケイ</t>
    </rPh>
    <rPh sb="101" eb="104">
      <t>ヒツヨウセイ</t>
    </rPh>
    <rPh sb="114" eb="116">
      <t>ソウダン</t>
    </rPh>
    <rPh sb="117" eb="118">
      <t>ウ</t>
    </rPh>
    <rPh sb="125" eb="127">
      <t>カゾク</t>
    </rPh>
    <rPh sb="127" eb="129">
      <t>ケイエイ</t>
    </rPh>
    <rPh sb="131" eb="133">
      <t>ダッキャク</t>
    </rPh>
    <rPh sb="135" eb="137">
      <t>シンキ</t>
    </rPh>
    <rPh sb="137" eb="139">
      <t>サイヨウ</t>
    </rPh>
    <rPh sb="140" eb="142">
      <t>ケントウ</t>
    </rPh>
    <rPh sb="153" eb="156">
      <t>テンジカイ</t>
    </rPh>
    <rPh sb="156" eb="157">
      <t>トウ</t>
    </rPh>
    <rPh sb="158" eb="160">
      <t>シュッテン</t>
    </rPh>
    <rPh sb="164" eb="166">
      <t>シエン</t>
    </rPh>
    <rPh sb="168" eb="169">
      <t>ネガ</t>
    </rPh>
    <rPh sb="177" eb="179">
      <t>シエン</t>
    </rPh>
    <rPh sb="179" eb="180">
      <t>イン</t>
    </rPh>
    <rPh sb="182" eb="183">
      <t>ミ</t>
    </rPh>
    <rPh sb="184" eb="186">
      <t>キギョウ</t>
    </rPh>
    <rPh sb="188" eb="189">
      <t>ダイ</t>
    </rPh>
    <rPh sb="198" eb="200">
      <t>オオテ</t>
    </rPh>
    <rPh sb="201" eb="203">
      <t>チュウケン</t>
    </rPh>
    <rPh sb="217" eb="218">
      <t>ネン</t>
    </rPh>
    <rPh sb="218" eb="220">
      <t>イジョウ</t>
    </rPh>
    <rPh sb="220" eb="221">
      <t>ツヅ</t>
    </rPh>
    <rPh sb="222" eb="224">
      <t>シニセ</t>
    </rPh>
    <rPh sb="225" eb="227">
      <t>チャヤ</t>
    </rPh>
    <rPh sb="233" eb="234">
      <t>イ</t>
    </rPh>
    <rPh sb="237" eb="239">
      <t>セイヒン</t>
    </rPh>
    <rPh sb="243" eb="244">
      <t>オコナ</t>
    </rPh>
    <rPh sb="249" eb="251">
      <t>スウネン</t>
    </rPh>
    <rPh sb="255" eb="257">
      <t>セイゾウ</t>
    </rPh>
    <rPh sb="257" eb="259">
      <t>セツビ</t>
    </rPh>
    <rPh sb="260" eb="262">
      <t>ドウニュウ</t>
    </rPh>
    <rPh sb="263" eb="264">
      <t>オコナ</t>
    </rPh>
    <rPh sb="270" eb="273">
      <t>ヒヨウテキ</t>
    </rPh>
    <rPh sb="274" eb="276">
      <t>フタン</t>
    </rPh>
    <rPh sb="277" eb="278">
      <t>オオ</t>
    </rPh>
    <rPh sb="288" eb="289">
      <t>スス</t>
    </rPh>
    <rPh sb="294" eb="296">
      <t>ジョウキョウ</t>
    </rPh>
    <rPh sb="305" eb="307">
      <t>センダイ</t>
    </rPh>
    <rPh sb="307" eb="310">
      <t>ケイエイシャ</t>
    </rPh>
    <rPh sb="312" eb="315">
      <t>キョウトフ</t>
    </rPh>
    <rPh sb="315" eb="317">
      <t>ホクブ</t>
    </rPh>
    <rPh sb="318" eb="320">
      <t>チュウシン</t>
    </rPh>
    <rPh sb="321" eb="323">
      <t>ジモト</t>
    </rPh>
    <rPh sb="324" eb="326">
      <t>タイセツ</t>
    </rPh>
    <rPh sb="329" eb="330">
      <t>ナカ</t>
    </rPh>
    <rPh sb="331" eb="333">
      <t>ケイエイ</t>
    </rPh>
    <rPh sb="334" eb="335">
      <t>ト</t>
    </rPh>
    <rPh sb="336" eb="337">
      <t>ク</t>
    </rPh>
    <rPh sb="343" eb="346">
      <t>コウケイシャ</t>
    </rPh>
    <rPh sb="347" eb="348">
      <t>ト</t>
    </rPh>
    <rPh sb="349" eb="350">
      <t>ク</t>
    </rPh>
    <rPh sb="352" eb="354">
      <t>イキガイ</t>
    </rPh>
    <rPh sb="355" eb="357">
      <t>ハンロ</t>
    </rPh>
    <rPh sb="357" eb="359">
      <t>カイタク</t>
    </rPh>
    <rPh sb="360" eb="362">
      <t>セイカ</t>
    </rPh>
    <rPh sb="363" eb="364">
      <t>ミ</t>
    </rPh>
    <rPh sb="366" eb="367">
      <t>ナカ</t>
    </rPh>
    <rPh sb="369" eb="371">
      <t>イキガイ</t>
    </rPh>
    <rPh sb="372" eb="376">
      <t>ハンロカイタク</t>
    </rPh>
    <rPh sb="377" eb="378">
      <t>スス</t>
    </rPh>
    <rPh sb="385" eb="388">
      <t>ホウジンカ</t>
    </rPh>
    <rPh sb="389" eb="391">
      <t>シヤ</t>
    </rPh>
    <rPh sb="392" eb="393">
      <t>イ</t>
    </rPh>
    <rPh sb="395" eb="397">
      <t>ジギョウ</t>
    </rPh>
    <rPh sb="397" eb="399">
      <t>ショウケイ</t>
    </rPh>
    <rPh sb="400" eb="403">
      <t>ヒツヨウセイ</t>
    </rPh>
    <rPh sb="407" eb="408">
      <t>カン</t>
    </rPh>
    <rPh sb="413" eb="415">
      <t>ジギョウ</t>
    </rPh>
    <rPh sb="415" eb="417">
      <t>ショウケイ</t>
    </rPh>
    <rPh sb="422" eb="425">
      <t>コウケイシャ</t>
    </rPh>
    <rPh sb="426" eb="428">
      <t>ゼイム</t>
    </rPh>
    <rPh sb="429" eb="431">
      <t>ロウム</t>
    </rPh>
    <rPh sb="434" eb="436">
      <t>チシキ</t>
    </rPh>
    <rPh sb="437" eb="440">
      <t>フジュウブン</t>
    </rPh>
    <rPh sb="441" eb="442">
      <t>テン</t>
    </rPh>
    <rPh sb="443" eb="445">
      <t>ミウ</t>
    </rPh>
    <rPh sb="454" eb="455">
      <t>テン</t>
    </rPh>
    <rPh sb="461" eb="463">
      <t>ショウケイ</t>
    </rPh>
    <rPh sb="464" eb="466">
      <t>ケントウ</t>
    </rPh>
    <rPh sb="470" eb="472">
      <t>ヒツヨウ</t>
    </rPh>
    <rPh sb="476" eb="477">
      <t>カン</t>
    </rPh>
    <rPh sb="484" eb="486">
      <t>センダイ</t>
    </rPh>
    <rPh sb="486" eb="489">
      <t>ケイエイシャ</t>
    </rPh>
    <rPh sb="490" eb="493">
      <t>コウレイカ</t>
    </rPh>
    <rPh sb="495" eb="496">
      <t>ナカ</t>
    </rPh>
    <rPh sb="497" eb="499">
      <t>セイゾウ</t>
    </rPh>
    <rPh sb="500" eb="502">
      <t>テンポ</t>
    </rPh>
    <rPh sb="502" eb="504">
      <t>ウンエイ</t>
    </rPh>
    <rPh sb="509" eb="510">
      <t>ヤト</t>
    </rPh>
    <rPh sb="512" eb="514">
      <t>ケイゾク</t>
    </rPh>
    <rPh sb="514" eb="516">
      <t>カノウ</t>
    </rPh>
    <rPh sb="517" eb="519">
      <t>タイセイ</t>
    </rPh>
    <rPh sb="527" eb="529">
      <t>ヒツヨウ</t>
    </rPh>
    <rPh sb="533" eb="534">
      <t>カン</t>
    </rPh>
    <rPh sb="541" eb="543">
      <t>ジシャ</t>
    </rPh>
    <rPh sb="543" eb="545">
      <t>セイゾウ</t>
    </rPh>
    <rPh sb="545" eb="547">
      <t>タイセイ</t>
    </rPh>
    <rPh sb="548" eb="550">
      <t>コウチク</t>
    </rPh>
    <rPh sb="551" eb="552">
      <t>ア</t>
    </rPh>
    <rPh sb="559" eb="561">
      <t>ハンロ</t>
    </rPh>
    <rPh sb="561" eb="563">
      <t>カクダイ</t>
    </rPh>
    <rPh sb="568" eb="570">
      <t>ヒツヨウ</t>
    </rPh>
    <rPh sb="574" eb="575">
      <t>カン</t>
    </rPh>
    <phoneticPr fontId="3"/>
  </si>
  <si>
    <t xml:space="preserve">〇事業承継の実施支援
個人事業の株式会社化と合わせ、事業承継の支援を行った。具体的な流れについては以下のとおり。
（１）金融機関の専門家派遣制度や商工会議所の個別相談会を活用し、事業承継をスムーズに実施できるように専門家への相談を実施。合わせて事務負担の軽減の観点から承継のタイミングでのクラウド会計の導入を相談しながら税理士・公認会計士の選定を行った。
（２）承継時の費用軽減などの観点及び承継計画の策定の観点から、事業承継補助金の活用を提案。申請を行った。(結果不採択）
（３）2018年10月付で承継を実施し、株式会社を設立。クラウド会計の導入。先代経営者は2018年12月で廃業。3月の確定申告をもって法的な事業承継手続きは完了。
〇新規雇用における支援
2018年10月の法人化のタイミングで店舗・製造スタッフを新規雇用を実施。諸手続きについて指導を行うとともに、労務関係の手続きの一部は宮津商工会議所の労働保険事務組合制度を活用し、事務負担の軽減支援を行った。また、就業規則の策定に向け素案づくりについても指導を行った。
〇設備導入及び展示会出展における補助金の活用
（１）ものづくり補助金
茶関連商品の自社製造体制を構築するため、ものづくり補助金の活用を支援。補助計画の支援を行うとともに、宮津市の先端設備等導入計画の認定を合わせて支援した。
（２）小規模事業者持続化補助金（申請中）
設備導入と合わせ、自社の強みを活かした商品づくりを行う中で、都市部及び海外への販路開拓を行うため、展示会の出店費用の申請支援。
</t>
    <rPh sb="1" eb="3">
      <t>ジギョウ</t>
    </rPh>
    <rPh sb="3" eb="5">
      <t>ショウケイ</t>
    </rPh>
    <rPh sb="6" eb="8">
      <t>ジッシ</t>
    </rPh>
    <rPh sb="8" eb="10">
      <t>シエン</t>
    </rPh>
    <rPh sb="11" eb="13">
      <t>コジン</t>
    </rPh>
    <rPh sb="13" eb="15">
      <t>ジギョウ</t>
    </rPh>
    <rPh sb="16" eb="20">
      <t>カブシキガイシャ</t>
    </rPh>
    <rPh sb="20" eb="21">
      <t>カ</t>
    </rPh>
    <rPh sb="22" eb="23">
      <t>ア</t>
    </rPh>
    <rPh sb="26" eb="28">
      <t>ジギョウ</t>
    </rPh>
    <rPh sb="28" eb="30">
      <t>ショウケイ</t>
    </rPh>
    <rPh sb="31" eb="33">
      <t>シエン</t>
    </rPh>
    <rPh sb="34" eb="35">
      <t>オコナ</t>
    </rPh>
    <rPh sb="38" eb="41">
      <t>グタイテキ</t>
    </rPh>
    <rPh sb="42" eb="43">
      <t>ナガ</t>
    </rPh>
    <rPh sb="49" eb="51">
      <t>イカ</t>
    </rPh>
    <rPh sb="60" eb="62">
      <t>キンユウ</t>
    </rPh>
    <rPh sb="62" eb="64">
      <t>キカン</t>
    </rPh>
    <rPh sb="65" eb="68">
      <t>センモンカ</t>
    </rPh>
    <rPh sb="68" eb="70">
      <t>ハケン</t>
    </rPh>
    <rPh sb="70" eb="72">
      <t>セイド</t>
    </rPh>
    <rPh sb="73" eb="75">
      <t>ショウコウ</t>
    </rPh>
    <rPh sb="75" eb="78">
      <t>カイギショ</t>
    </rPh>
    <rPh sb="79" eb="81">
      <t>コベツ</t>
    </rPh>
    <rPh sb="81" eb="83">
      <t>ソウダン</t>
    </rPh>
    <rPh sb="83" eb="84">
      <t>カイ</t>
    </rPh>
    <rPh sb="85" eb="87">
      <t>カツヨウ</t>
    </rPh>
    <rPh sb="89" eb="91">
      <t>ジギョウ</t>
    </rPh>
    <rPh sb="91" eb="93">
      <t>ショウケイ</t>
    </rPh>
    <rPh sb="99" eb="101">
      <t>ジッシ</t>
    </rPh>
    <rPh sb="107" eb="110">
      <t>センモンカ</t>
    </rPh>
    <rPh sb="112" eb="114">
      <t>ソウダン</t>
    </rPh>
    <rPh sb="115" eb="117">
      <t>ジッシ</t>
    </rPh>
    <rPh sb="118" eb="119">
      <t>ア</t>
    </rPh>
    <rPh sb="122" eb="124">
      <t>ジム</t>
    </rPh>
    <rPh sb="124" eb="126">
      <t>フタン</t>
    </rPh>
    <rPh sb="127" eb="129">
      <t>ケイゲン</t>
    </rPh>
    <rPh sb="130" eb="132">
      <t>カンテン</t>
    </rPh>
    <rPh sb="134" eb="136">
      <t>ショウケイ</t>
    </rPh>
    <rPh sb="148" eb="150">
      <t>カイケイ</t>
    </rPh>
    <rPh sb="151" eb="153">
      <t>ドウニュウ</t>
    </rPh>
    <rPh sb="154" eb="156">
      <t>ソウダン</t>
    </rPh>
    <rPh sb="160" eb="163">
      <t>ゼイリシ</t>
    </rPh>
    <rPh sb="164" eb="166">
      <t>コウニン</t>
    </rPh>
    <rPh sb="166" eb="168">
      <t>カイケイ</t>
    </rPh>
    <rPh sb="168" eb="169">
      <t>シ</t>
    </rPh>
    <rPh sb="170" eb="172">
      <t>センテイ</t>
    </rPh>
    <rPh sb="173" eb="174">
      <t>オコナ</t>
    </rPh>
    <rPh sb="181" eb="183">
      <t>ショウケイ</t>
    </rPh>
    <rPh sb="183" eb="184">
      <t>ジ</t>
    </rPh>
    <rPh sb="185" eb="187">
      <t>ヒヨウ</t>
    </rPh>
    <rPh sb="187" eb="189">
      <t>ケイゲン</t>
    </rPh>
    <rPh sb="192" eb="194">
      <t>カンテン</t>
    </rPh>
    <rPh sb="194" eb="195">
      <t>オヨ</t>
    </rPh>
    <rPh sb="196" eb="198">
      <t>ショウケイ</t>
    </rPh>
    <rPh sb="198" eb="200">
      <t>ケイカク</t>
    </rPh>
    <rPh sb="201" eb="203">
      <t>サクテイ</t>
    </rPh>
    <rPh sb="204" eb="206">
      <t>カンテン</t>
    </rPh>
    <rPh sb="209" eb="211">
      <t>ジギョウ</t>
    </rPh>
    <rPh sb="211" eb="213">
      <t>ショウケイ</t>
    </rPh>
    <rPh sb="213" eb="216">
      <t>ホジョキン</t>
    </rPh>
    <rPh sb="217" eb="219">
      <t>カツヨウ</t>
    </rPh>
    <rPh sb="220" eb="222">
      <t>テイアン</t>
    </rPh>
    <rPh sb="223" eb="225">
      <t>シンセイ</t>
    </rPh>
    <rPh sb="226" eb="227">
      <t>オコナ</t>
    </rPh>
    <rPh sb="231" eb="233">
      <t>ケッカ</t>
    </rPh>
    <rPh sb="233" eb="234">
      <t>フ</t>
    </rPh>
    <rPh sb="234" eb="236">
      <t>サイタク</t>
    </rPh>
    <rPh sb="245" eb="246">
      <t>ネン</t>
    </rPh>
    <rPh sb="248" eb="249">
      <t>ガツ</t>
    </rPh>
    <rPh sb="249" eb="250">
      <t>ヅケ</t>
    </rPh>
    <rPh sb="251" eb="253">
      <t>ショウケイ</t>
    </rPh>
    <rPh sb="254" eb="256">
      <t>ジッシ</t>
    </rPh>
    <rPh sb="258" eb="262">
      <t>カブシキガイシャ</t>
    </rPh>
    <rPh sb="263" eb="265">
      <t>セツリツ</t>
    </rPh>
    <rPh sb="270" eb="272">
      <t>カイケイ</t>
    </rPh>
    <rPh sb="273" eb="275">
      <t>ドウニュウ</t>
    </rPh>
    <rPh sb="276" eb="281">
      <t>センダイケイエイシャ</t>
    </rPh>
    <rPh sb="286" eb="287">
      <t>ネン</t>
    </rPh>
    <rPh sb="289" eb="290">
      <t>ガツ</t>
    </rPh>
    <rPh sb="291" eb="293">
      <t>ハイギョウ</t>
    </rPh>
    <rPh sb="295" eb="296">
      <t>ガツ</t>
    </rPh>
    <rPh sb="297" eb="299">
      <t>カクテイ</t>
    </rPh>
    <rPh sb="299" eb="301">
      <t>シンコク</t>
    </rPh>
    <rPh sb="305" eb="307">
      <t>ホウテキ</t>
    </rPh>
    <rPh sb="308" eb="310">
      <t>ジギョウ</t>
    </rPh>
    <rPh sb="310" eb="312">
      <t>ショウケイ</t>
    </rPh>
    <rPh sb="312" eb="314">
      <t>テツヅ</t>
    </rPh>
    <rPh sb="316" eb="318">
      <t>カンリョウ</t>
    </rPh>
    <rPh sb="322" eb="324">
      <t>シンキ</t>
    </rPh>
    <rPh sb="324" eb="326">
      <t>コヨウ</t>
    </rPh>
    <rPh sb="330" eb="332">
      <t>シエン</t>
    </rPh>
    <rPh sb="337" eb="338">
      <t>ネン</t>
    </rPh>
    <rPh sb="340" eb="341">
      <t>ガツ</t>
    </rPh>
    <rPh sb="342" eb="345">
      <t>ホウジンカ</t>
    </rPh>
    <rPh sb="370" eb="371">
      <t>ショ</t>
    </rPh>
    <rPh sb="371" eb="373">
      <t>テツヅ</t>
    </rPh>
    <rPh sb="378" eb="380">
      <t>シドウ</t>
    </rPh>
    <rPh sb="381" eb="382">
      <t>オコナ</t>
    </rPh>
    <rPh sb="440" eb="442">
      <t>シュウギョウ</t>
    </rPh>
    <rPh sb="442" eb="444">
      <t>キソク</t>
    </rPh>
    <rPh sb="445" eb="447">
      <t>サクテイ</t>
    </rPh>
    <rPh sb="448" eb="449">
      <t>ム</t>
    </rPh>
    <rPh sb="450" eb="452">
      <t>ソアン</t>
    </rPh>
    <rPh sb="460" eb="462">
      <t>シドウ</t>
    </rPh>
    <rPh sb="463" eb="464">
      <t>オコナ</t>
    </rPh>
    <rPh sb="470" eb="472">
      <t>セツビ</t>
    </rPh>
    <rPh sb="472" eb="474">
      <t>ドウニュウ</t>
    </rPh>
    <rPh sb="474" eb="475">
      <t>オヨ</t>
    </rPh>
    <rPh sb="476" eb="479">
      <t>テンジカイ</t>
    </rPh>
    <rPh sb="479" eb="481">
      <t>シュッテン</t>
    </rPh>
    <rPh sb="485" eb="488">
      <t>ホジョキン</t>
    </rPh>
    <rPh sb="489" eb="491">
      <t>カツヨウ</t>
    </rPh>
    <rPh sb="500" eb="503">
      <t>ホジョキン</t>
    </rPh>
    <rPh sb="504" eb="505">
      <t>チャ</t>
    </rPh>
    <rPh sb="505" eb="507">
      <t>カンレン</t>
    </rPh>
    <rPh sb="507" eb="509">
      <t>ショウヒン</t>
    </rPh>
    <rPh sb="510" eb="512">
      <t>ジシャ</t>
    </rPh>
    <rPh sb="512" eb="514">
      <t>セイゾウ</t>
    </rPh>
    <rPh sb="514" eb="516">
      <t>タイセイ</t>
    </rPh>
    <rPh sb="517" eb="519">
      <t>コウチク</t>
    </rPh>
    <rPh sb="529" eb="532">
      <t>ホジョキン</t>
    </rPh>
    <rPh sb="533" eb="535">
      <t>カツヨウ</t>
    </rPh>
    <rPh sb="536" eb="538">
      <t>シエン</t>
    </rPh>
    <rPh sb="539" eb="541">
      <t>ホジョ</t>
    </rPh>
    <rPh sb="541" eb="543">
      <t>ケイカク</t>
    </rPh>
    <rPh sb="544" eb="546">
      <t>シエン</t>
    </rPh>
    <rPh sb="547" eb="548">
      <t>オコナ</t>
    </rPh>
    <rPh sb="554" eb="557">
      <t>ミヤヅシ</t>
    </rPh>
    <rPh sb="558" eb="560">
      <t>センタン</t>
    </rPh>
    <rPh sb="560" eb="562">
      <t>セツビ</t>
    </rPh>
    <rPh sb="562" eb="563">
      <t>トウ</t>
    </rPh>
    <rPh sb="563" eb="565">
      <t>ドウニュウ</t>
    </rPh>
    <rPh sb="565" eb="567">
      <t>ケイカク</t>
    </rPh>
    <rPh sb="568" eb="570">
      <t>ニンテイ</t>
    </rPh>
    <rPh sb="571" eb="572">
      <t>ア</t>
    </rPh>
    <rPh sb="575" eb="577">
      <t>シエン</t>
    </rPh>
    <rPh sb="584" eb="587">
      <t>ショウキボ</t>
    </rPh>
    <rPh sb="587" eb="590">
      <t>ジギョウシャ</t>
    </rPh>
    <rPh sb="590" eb="592">
      <t>ジゾク</t>
    </rPh>
    <rPh sb="592" eb="593">
      <t>カ</t>
    </rPh>
    <rPh sb="593" eb="596">
      <t>ホジョキン</t>
    </rPh>
    <rPh sb="597" eb="600">
      <t>シンセイチュウ</t>
    </rPh>
    <rPh sb="602" eb="604">
      <t>セツビ</t>
    </rPh>
    <rPh sb="604" eb="606">
      <t>ドウニュウ</t>
    </rPh>
    <rPh sb="607" eb="608">
      <t>ア</t>
    </rPh>
    <rPh sb="611" eb="613">
      <t>ジシャ</t>
    </rPh>
    <rPh sb="614" eb="615">
      <t>ツヨ</t>
    </rPh>
    <rPh sb="617" eb="618">
      <t>イ</t>
    </rPh>
    <rPh sb="621" eb="623">
      <t>ショウヒン</t>
    </rPh>
    <rPh sb="627" eb="628">
      <t>オコナ</t>
    </rPh>
    <rPh sb="629" eb="630">
      <t>ナカ</t>
    </rPh>
    <rPh sb="632" eb="635">
      <t>トシブ</t>
    </rPh>
    <rPh sb="635" eb="636">
      <t>オヨ</t>
    </rPh>
    <rPh sb="637" eb="639">
      <t>カイガイ</t>
    </rPh>
    <rPh sb="641" eb="643">
      <t>ハンロ</t>
    </rPh>
    <rPh sb="643" eb="645">
      <t>カイタク</t>
    </rPh>
    <rPh sb="646" eb="647">
      <t>オコナ</t>
    </rPh>
    <rPh sb="651" eb="653">
      <t>テンジ</t>
    </rPh>
    <rPh sb="653" eb="654">
      <t>カイ</t>
    </rPh>
    <rPh sb="655" eb="657">
      <t>シュッテン</t>
    </rPh>
    <rPh sb="657" eb="659">
      <t>ヒヨウ</t>
    </rPh>
    <rPh sb="660" eb="662">
      <t>シンセイ</t>
    </rPh>
    <rPh sb="662" eb="664">
      <t>シエン</t>
    </rPh>
    <phoneticPr fontId="3"/>
  </si>
  <si>
    <t>ものづくり補助金</t>
    <rPh sb="5" eb="8">
      <t>ホジョキン</t>
    </rPh>
    <phoneticPr fontId="3"/>
  </si>
  <si>
    <t>事業承継補助金（不採択）</t>
    <rPh sb="0" eb="2">
      <t>ジギョウ</t>
    </rPh>
    <rPh sb="2" eb="4">
      <t>ショウケイ</t>
    </rPh>
    <rPh sb="4" eb="7">
      <t>ホジョキン</t>
    </rPh>
    <rPh sb="8" eb="9">
      <t>フ</t>
    </rPh>
    <rPh sb="9" eb="11">
      <t>サイタク</t>
    </rPh>
    <phoneticPr fontId="3"/>
  </si>
  <si>
    <t>軽減税率対策補助金</t>
    <rPh sb="0" eb="4">
      <t>ケイゲンゼイリツ</t>
    </rPh>
    <rPh sb="4" eb="6">
      <t>タイサク</t>
    </rPh>
    <rPh sb="6" eb="9">
      <t>ホジョキン</t>
    </rPh>
    <phoneticPr fontId="3"/>
  </si>
  <si>
    <t>先端設備等導入計画の認定</t>
    <rPh sb="0" eb="4">
      <t>センタンセツビ</t>
    </rPh>
    <rPh sb="4" eb="5">
      <t>トウ</t>
    </rPh>
    <rPh sb="5" eb="7">
      <t>ドウニュウ</t>
    </rPh>
    <rPh sb="7" eb="9">
      <t>ケイカク</t>
    </rPh>
    <rPh sb="10" eb="12">
      <t>ニンテイ</t>
    </rPh>
    <phoneticPr fontId="3"/>
  </si>
  <si>
    <t>日本商工会議所、団体中央会、事業承継補助金事務局、軽減税率対策補助金事務局、宮津市</t>
    <rPh sb="0" eb="2">
      <t>ニホン</t>
    </rPh>
    <rPh sb="2" eb="4">
      <t>ショウコウ</t>
    </rPh>
    <rPh sb="4" eb="7">
      <t>カイギショ</t>
    </rPh>
    <rPh sb="8" eb="10">
      <t>ダンタイ</t>
    </rPh>
    <rPh sb="10" eb="13">
      <t>チュウオウカイ</t>
    </rPh>
    <rPh sb="14" eb="16">
      <t>ジギョウ</t>
    </rPh>
    <rPh sb="16" eb="18">
      <t>ショウケイ</t>
    </rPh>
    <rPh sb="18" eb="21">
      <t>ホジョキン</t>
    </rPh>
    <rPh sb="21" eb="24">
      <t>ジムキョク</t>
    </rPh>
    <rPh sb="25" eb="31">
      <t>ケイゲンゼイリツタイサク</t>
    </rPh>
    <rPh sb="31" eb="34">
      <t>ホジョキン</t>
    </rPh>
    <rPh sb="34" eb="37">
      <t>ジムキョク</t>
    </rPh>
    <rPh sb="38" eb="41">
      <t>ミヤヅシ</t>
    </rPh>
    <phoneticPr fontId="3"/>
  </si>
  <si>
    <t>○事業承継の実施（新法人の立ち上げ、個人事業の廃業）をすることができた。
○ものづくり補助金の採択が決定。新たな製造設備導入につながった。
○先端設備導入計画の認定。ものづくり補助金の導入に伴う設備に係る固定資産税の減免が受けることが可能となった。
○キャッシュレス・軽減税率に対応したレジ（タブレット型）の導入を完了し、クラウド会計に連動する中で生産性の向上につながった。</t>
    <rPh sb="1" eb="3">
      <t>ジギョウ</t>
    </rPh>
    <rPh sb="3" eb="5">
      <t>ショウケイ</t>
    </rPh>
    <rPh sb="6" eb="8">
      <t>ジッシ</t>
    </rPh>
    <rPh sb="43" eb="46">
      <t>ホジョキン</t>
    </rPh>
    <rPh sb="47" eb="49">
      <t>サイタク</t>
    </rPh>
    <rPh sb="50" eb="52">
      <t>ケッテイ</t>
    </rPh>
    <rPh sb="53" eb="54">
      <t>アラ</t>
    </rPh>
    <rPh sb="56" eb="58">
      <t>セイゾウ</t>
    </rPh>
    <rPh sb="58" eb="60">
      <t>セツビ</t>
    </rPh>
    <rPh sb="60" eb="62">
      <t>ドウニュウ</t>
    </rPh>
    <rPh sb="71" eb="73">
      <t>センタン</t>
    </rPh>
    <rPh sb="73" eb="75">
      <t>セツビ</t>
    </rPh>
    <rPh sb="75" eb="77">
      <t>ドウニュウ</t>
    </rPh>
    <rPh sb="77" eb="79">
      <t>ケイカク</t>
    </rPh>
    <rPh sb="80" eb="82">
      <t>ニンテイ</t>
    </rPh>
    <rPh sb="88" eb="91">
      <t>ホジョキン</t>
    </rPh>
    <rPh sb="92" eb="94">
      <t>ドウニュウ</t>
    </rPh>
    <rPh sb="95" eb="96">
      <t>トモナ</t>
    </rPh>
    <rPh sb="97" eb="99">
      <t>セツビ</t>
    </rPh>
    <rPh sb="100" eb="101">
      <t>カカ</t>
    </rPh>
    <rPh sb="102" eb="104">
      <t>コテイ</t>
    </rPh>
    <rPh sb="104" eb="107">
      <t>シサンゼイ</t>
    </rPh>
    <rPh sb="108" eb="110">
      <t>ゲンメン</t>
    </rPh>
    <rPh sb="111" eb="112">
      <t>ウ</t>
    </rPh>
    <rPh sb="117" eb="119">
      <t>カノウ</t>
    </rPh>
    <rPh sb="134" eb="136">
      <t>ケイゲン</t>
    </rPh>
    <rPh sb="136" eb="138">
      <t>ゼイリツ</t>
    </rPh>
    <rPh sb="139" eb="141">
      <t>タイオウ</t>
    </rPh>
    <rPh sb="151" eb="152">
      <t>ガタ</t>
    </rPh>
    <rPh sb="154" eb="156">
      <t>ドウニュウ</t>
    </rPh>
    <rPh sb="157" eb="159">
      <t>カンリョウ</t>
    </rPh>
    <rPh sb="165" eb="167">
      <t>カイケイ</t>
    </rPh>
    <rPh sb="168" eb="170">
      <t>レンドウ</t>
    </rPh>
    <rPh sb="172" eb="173">
      <t>ナカ</t>
    </rPh>
    <rPh sb="174" eb="177">
      <t>セイサンセイ</t>
    </rPh>
    <rPh sb="178" eb="180">
      <t>コウジョウ</t>
    </rPh>
    <phoneticPr fontId="3"/>
  </si>
  <si>
    <t>○事業承継を支援をする中で、先代社長と新社長との役割が明確化（先代社長：店舗・製造担当、新社長：販路開拓）でき、指揮命令もスムーズになった。また、事業承継のタイミングで新規雇用を行うことで、今後の企業が拡大していく上で、必要な基盤づくりにつながった。
○補助金や計画認定を通じて自社の目指す方向が明確化できた。特に不採択にはなったものの事業承継補助金については、事業承継の背中を押すものとなった。
○「鉄は熱いうちに打て」ではないが、支援において様々な制度を活用することで経営者にとって大変ではあるが、多岐に亘る制度や仕組みの理解につながり、チャレンジの意識も高まった。また、様々な制度を一緒になって作っていくことで、支援員との信頼関係も深まり、支援員の助言も聞き入れてもらいやすくなり、事業の制度も高まった。</t>
    <rPh sb="1" eb="3">
      <t>ジギョウ</t>
    </rPh>
    <rPh sb="3" eb="5">
      <t>ショウケイ</t>
    </rPh>
    <rPh sb="6" eb="8">
      <t>シエン</t>
    </rPh>
    <rPh sb="11" eb="12">
      <t>ナカ</t>
    </rPh>
    <rPh sb="14" eb="16">
      <t>センダイ</t>
    </rPh>
    <rPh sb="16" eb="18">
      <t>シャチョウ</t>
    </rPh>
    <rPh sb="19" eb="22">
      <t>シンシャチョウ</t>
    </rPh>
    <rPh sb="24" eb="26">
      <t>ヤクワリ</t>
    </rPh>
    <rPh sb="27" eb="30">
      <t>メイカクカ</t>
    </rPh>
    <rPh sb="31" eb="33">
      <t>センダイ</t>
    </rPh>
    <rPh sb="33" eb="35">
      <t>シャチョウ</t>
    </rPh>
    <rPh sb="36" eb="38">
      <t>テンポ</t>
    </rPh>
    <rPh sb="39" eb="41">
      <t>セイゾウ</t>
    </rPh>
    <rPh sb="41" eb="43">
      <t>タントウ</t>
    </rPh>
    <rPh sb="56" eb="58">
      <t>シキ</t>
    </rPh>
    <rPh sb="58" eb="60">
      <t>メイレイ</t>
    </rPh>
    <rPh sb="73" eb="75">
      <t>ジギョウ</t>
    </rPh>
    <rPh sb="75" eb="77">
      <t>ショウケイ</t>
    </rPh>
    <rPh sb="84" eb="86">
      <t>シンキ</t>
    </rPh>
    <rPh sb="86" eb="88">
      <t>コヨウ</t>
    </rPh>
    <rPh sb="89" eb="90">
      <t>オコナ</t>
    </rPh>
    <rPh sb="95" eb="97">
      <t>コンゴ</t>
    </rPh>
    <rPh sb="98" eb="100">
      <t>キギョウ</t>
    </rPh>
    <rPh sb="101" eb="103">
      <t>カクダイ</t>
    </rPh>
    <rPh sb="107" eb="108">
      <t>ウエ</t>
    </rPh>
    <rPh sb="110" eb="112">
      <t>ヒツヨウ</t>
    </rPh>
    <rPh sb="113" eb="115">
      <t>キバン</t>
    </rPh>
    <rPh sb="127" eb="130">
      <t>ホジョキン</t>
    </rPh>
    <rPh sb="131" eb="133">
      <t>ケイカク</t>
    </rPh>
    <rPh sb="133" eb="135">
      <t>ニンテイ</t>
    </rPh>
    <rPh sb="136" eb="137">
      <t>ツウ</t>
    </rPh>
    <rPh sb="139" eb="141">
      <t>ジシャ</t>
    </rPh>
    <rPh sb="142" eb="144">
      <t>メザ</t>
    </rPh>
    <rPh sb="145" eb="147">
      <t>ホウコウ</t>
    </rPh>
    <rPh sb="148" eb="151">
      <t>メイカクカ</t>
    </rPh>
    <rPh sb="155" eb="156">
      <t>トク</t>
    </rPh>
    <rPh sb="157" eb="158">
      <t>フ</t>
    </rPh>
    <rPh sb="158" eb="160">
      <t>サイタク</t>
    </rPh>
    <rPh sb="168" eb="170">
      <t>ジギョウ</t>
    </rPh>
    <rPh sb="170" eb="172">
      <t>ショウケイ</t>
    </rPh>
    <rPh sb="172" eb="175">
      <t>ホジョキン</t>
    </rPh>
    <rPh sb="181" eb="183">
      <t>ジギョウ</t>
    </rPh>
    <rPh sb="183" eb="185">
      <t>ショウケイ</t>
    </rPh>
    <rPh sb="186" eb="188">
      <t>セナカ</t>
    </rPh>
    <rPh sb="189" eb="190">
      <t>オ</t>
    </rPh>
    <rPh sb="201" eb="202">
      <t>テツ</t>
    </rPh>
    <rPh sb="203" eb="204">
      <t>アツ</t>
    </rPh>
    <rPh sb="208" eb="209">
      <t>ウ</t>
    </rPh>
    <rPh sb="217" eb="219">
      <t>シエン</t>
    </rPh>
    <rPh sb="223" eb="225">
      <t>サマザマ</t>
    </rPh>
    <rPh sb="226" eb="228">
      <t>セイド</t>
    </rPh>
    <rPh sb="229" eb="231">
      <t>カツヨウ</t>
    </rPh>
    <rPh sb="236" eb="239">
      <t>ケイエイシャ</t>
    </rPh>
    <rPh sb="243" eb="245">
      <t>タイヘン</t>
    </rPh>
    <rPh sb="251" eb="253">
      <t>タキ</t>
    </rPh>
    <rPh sb="254" eb="255">
      <t>ワタ</t>
    </rPh>
    <rPh sb="256" eb="258">
      <t>セイド</t>
    </rPh>
    <rPh sb="259" eb="261">
      <t>シク</t>
    </rPh>
    <rPh sb="263" eb="265">
      <t>リカイ</t>
    </rPh>
    <rPh sb="277" eb="279">
      <t>イシキ</t>
    </rPh>
    <rPh sb="280" eb="281">
      <t>タカ</t>
    </rPh>
    <rPh sb="288" eb="290">
      <t>サマザマ</t>
    </rPh>
    <rPh sb="291" eb="293">
      <t>セイド</t>
    </rPh>
    <rPh sb="294" eb="296">
      <t>イッショ</t>
    </rPh>
    <rPh sb="300" eb="301">
      <t>ツク</t>
    </rPh>
    <rPh sb="309" eb="311">
      <t>シエン</t>
    </rPh>
    <rPh sb="311" eb="312">
      <t>イン</t>
    </rPh>
    <rPh sb="314" eb="316">
      <t>シンライ</t>
    </rPh>
    <rPh sb="316" eb="318">
      <t>カンケイ</t>
    </rPh>
    <rPh sb="319" eb="320">
      <t>フカ</t>
    </rPh>
    <rPh sb="323" eb="325">
      <t>シエン</t>
    </rPh>
    <rPh sb="325" eb="326">
      <t>イン</t>
    </rPh>
    <rPh sb="327" eb="329">
      <t>ジョゲン</t>
    </rPh>
    <rPh sb="330" eb="331">
      <t>キ</t>
    </rPh>
    <rPh sb="332" eb="333">
      <t>イ</t>
    </rPh>
    <rPh sb="344" eb="346">
      <t>ジギョウ</t>
    </rPh>
    <rPh sb="347" eb="349">
      <t>セイド</t>
    </rPh>
    <rPh sb="350" eb="351">
      <t>タカ</t>
    </rPh>
    <phoneticPr fontId="3"/>
  </si>
  <si>
    <t>○今後の取り組み予定
・自社製造体制の強化
・採用の強化（最低限のITスキルのある人材の確保）
・知恵の経営等の計画認定の実施。</t>
    <rPh sb="1" eb="3">
      <t>コンゴ</t>
    </rPh>
    <rPh sb="4" eb="5">
      <t>ト</t>
    </rPh>
    <rPh sb="6" eb="7">
      <t>ク</t>
    </rPh>
    <rPh sb="8" eb="10">
      <t>ヨテイ</t>
    </rPh>
    <rPh sb="12" eb="14">
      <t>ジシャ</t>
    </rPh>
    <rPh sb="14" eb="16">
      <t>セイゾウ</t>
    </rPh>
    <rPh sb="16" eb="18">
      <t>タイセイ</t>
    </rPh>
    <rPh sb="19" eb="21">
      <t>キョウカ</t>
    </rPh>
    <rPh sb="23" eb="25">
      <t>サイヨウ</t>
    </rPh>
    <rPh sb="26" eb="28">
      <t>キョウカ</t>
    </rPh>
    <rPh sb="29" eb="32">
      <t>サイテイゲン</t>
    </rPh>
    <rPh sb="41" eb="43">
      <t>ジンザイ</t>
    </rPh>
    <rPh sb="44" eb="46">
      <t>カクホ</t>
    </rPh>
    <rPh sb="49" eb="51">
      <t>チエ</t>
    </rPh>
    <rPh sb="52" eb="54">
      <t>ケイエイ</t>
    </rPh>
    <rPh sb="54" eb="55">
      <t>トウ</t>
    </rPh>
    <rPh sb="56" eb="58">
      <t>ケイカク</t>
    </rPh>
    <rPh sb="58" eb="60">
      <t>ニンテイ</t>
    </rPh>
    <rPh sb="61" eb="63">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</si>
</sst>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name val="ＭＳ Ｐゴシック"/>
      <family val="3"/>
      <charset val="128"/>
    </font>
    <font>
      <sz val="11"/>
      <color theme="1"/>
      <name val="ＭＳ ゴシック"/>
      <family val="2"/>
      <charset val="128"/>
    </font>
    <font>
      <sz val="11"/>
      <color theme="1"/>
      <name val="ＭＳ ゴシック"/>
      <family val="2"/>
      <charset val="128"/>
    </font>
    <font>
      <sz val="6"/>
      <name val="ＭＳ Ｐゴシック"/>
      <family val="3"/>
      <charset val="128"/>
    </font>
    <font>
      <sz val="14"/>
      <name val="ＭＳ ゴシック"/>
      <family val="3"/>
      <charset val="128"/>
    </font>
    <font>
      <sz val="20"/>
      <name val="ＭＳ ゴシック"/>
      <family val="3"/>
      <charset val="128"/>
    </font>
    <font>
      <sz val="10"/>
      <name val="ＭＳ ゴシック"/>
      <family val="3"/>
      <charset val="128"/>
    </font>
    <font>
      <sz val="36"/>
      <name val="ＭＳ ゴシック"/>
      <family val="3"/>
      <charset val="128"/>
    </font>
    <font>
      <sz val="18"/>
      <name val="ＭＳ ゴシック"/>
      <family val="3"/>
      <charset val="128"/>
    </font>
    <font>
      <sz val="22"/>
      <name val="ＭＳ ゴシック"/>
      <family val="3"/>
      <charset val="128"/>
    </font>
    <font>
      <sz val="28"/>
      <name val="ＭＳ ゴシック"/>
      <family val="3"/>
      <charset val="128"/>
    </font>
    <font>
      <sz val="11"/>
      <color indexed="8"/>
      <name val="ＭＳ Ｐゴシック"/>
      <family val="3"/>
      <charset val="128"/>
    </font>
    <font>
      <sz val="10"/>
      <color indexed="8"/>
      <name val="ＭＳ ゴシック"/>
      <family val="3"/>
      <charset val="128"/>
    </font>
    <font>
      <sz val="11"/>
      <name val="ＭＳ ゴシック"/>
      <family val="3"/>
      <charset val="128"/>
    </font>
    <font>
      <sz val="16"/>
      <name val="ＭＳ ゴシック"/>
      <family val="3"/>
      <charset val="128"/>
    </font>
    <font>
      <sz val="12"/>
      <color rgb="FFFF0000"/>
      <name val="ＭＳ ゴシック"/>
      <family val="3"/>
      <charset val="128"/>
    </font>
    <font>
      <sz val="16"/>
      <color rgb="FFFF0000"/>
      <name val="ＭＳ ゴシック"/>
      <family val="3"/>
      <charset val="128"/>
    </font>
    <font>
      <sz val="12"/>
      <name val="ＭＳ ゴシック"/>
      <family val="3"/>
      <charset val="128"/>
    </font>
    <font>
      <sz val="11"/>
      <name val="ＭＳ Ｐゴシック"/>
      <family val="3"/>
      <charset val="128"/>
    </font>
    <font>
      <sz val="11"/>
      <color rgb="FFFF0000"/>
      <name val="ＭＳ ゴシック"/>
      <family val="3"/>
      <charset val="128"/>
    </font>
    <font>
      <sz val="9"/>
      <name val="ＭＳ ゴシック"/>
      <family val="3"/>
      <charset val="128"/>
    </font>
    <font>
      <sz val="6"/>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1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dotted">
        <color auto="1"/>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xf numFmtId="0" fontId="2" fillId="0" borderId="0">
      <alignment vertical="center"/>
    </xf>
    <xf numFmtId="0" fontId="11" fillId="0" borderId="0"/>
    <xf numFmtId="0" fontId="1" fillId="0" borderId="0">
      <alignment vertical="center"/>
    </xf>
    <xf numFmtId="38" fontId="18" fillId="0" borderId="0" applyFont="0" applyFill="0" applyBorder="0" applyAlignment="0" applyProtection="0">
      <alignment vertical="center"/>
    </xf>
  </cellStyleXfs>
  <cellXfs count="91">
    <xf numFmtId="0" fontId="0" fillId="0" borderId="0" xfId="0"/>
    <xf numFmtId="0" fontId="6" fillId="0" borderId="0" xfId="0" applyFont="1"/>
    <xf numFmtId="0" fontId="6" fillId="0" borderId="3"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12" fillId="0" borderId="3" xfId="2" applyFont="1" applyFill="1" applyBorder="1" applyAlignment="1">
      <alignment wrapText="1"/>
    </xf>
    <xf numFmtId="0" fontId="5" fillId="0" borderId="0" xfId="0" applyFont="1" applyAlignment="1" applyProtection="1">
      <alignment horizontal="left" vertical="center"/>
    </xf>
    <xf numFmtId="0" fontId="7" fillId="0" borderId="0" xfId="0" applyFont="1" applyAlignment="1" applyProtection="1">
      <alignment horizontal="left" vertical="center"/>
    </xf>
    <xf numFmtId="0" fontId="5" fillId="0" borderId="0" xfId="0" applyFont="1" applyBorder="1" applyAlignment="1" applyProtection="1">
      <alignment horizontal="left" vertical="center"/>
    </xf>
    <xf numFmtId="0" fontId="5" fillId="0" borderId="0" xfId="0" applyFont="1" applyAlignment="1" applyProtection="1">
      <alignment vertical="center"/>
    </xf>
    <xf numFmtId="0" fontId="5" fillId="2" borderId="3" xfId="0"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Border="1" applyAlignment="1" applyProtection="1">
      <alignment horizontal="distributed" vertical="center"/>
    </xf>
    <xf numFmtId="0" fontId="9" fillId="0" borderId="0" xfId="0" applyFont="1" applyAlignment="1" applyProtection="1">
      <alignment horizontal="center" vertical="center"/>
    </xf>
    <xf numFmtId="0" fontId="12" fillId="3" borderId="3" xfId="2" applyFont="1" applyFill="1" applyBorder="1" applyAlignment="1">
      <alignment horizontal="center" wrapText="1"/>
    </xf>
    <xf numFmtId="49" fontId="12" fillId="3" borderId="3" xfId="2" applyNumberFormat="1" applyFont="1" applyFill="1" applyBorder="1" applyAlignment="1">
      <alignment horizontal="center" vertical="center" wrapText="1"/>
    </xf>
    <xf numFmtId="0" fontId="5" fillId="2" borderId="3" xfId="0" applyFont="1" applyFill="1" applyBorder="1" applyAlignment="1" applyProtection="1">
      <alignment horizontal="left" vertical="center"/>
      <protection locked="0"/>
    </xf>
    <xf numFmtId="0" fontId="12" fillId="0" borderId="3" xfId="2" applyFont="1" applyFill="1" applyBorder="1" applyAlignment="1">
      <alignment wrapText="1"/>
    </xf>
    <xf numFmtId="0" fontId="12" fillId="0" borderId="3" xfId="2" applyFont="1" applyFill="1" applyBorder="1" applyAlignment="1">
      <alignment wrapText="1"/>
    </xf>
    <xf numFmtId="49" fontId="12" fillId="3" borderId="3" xfId="2" applyNumberFormat="1" applyFont="1" applyFill="1" applyBorder="1" applyAlignment="1">
      <alignment horizontal="center" wrapText="1"/>
    </xf>
    <xf numFmtId="0" fontId="8"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5" fillId="0" borderId="13" xfId="0" applyFont="1" applyBorder="1" applyAlignment="1" applyProtection="1">
      <alignment horizontal="left" vertical="center"/>
    </xf>
    <xf numFmtId="0" fontId="6" fillId="0" borderId="0" xfId="0" applyFont="1" applyAlignment="1">
      <alignment horizontal="center" vertical="center"/>
    </xf>
    <xf numFmtId="0" fontId="10" fillId="2" borderId="3"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5" fillId="0" borderId="0" xfId="0" applyFont="1" applyAlignment="1" applyProtection="1">
      <alignment horizontal="left" vertical="center"/>
    </xf>
    <xf numFmtId="0" fontId="6" fillId="0" borderId="3" xfId="0" applyFont="1" applyBorder="1" applyAlignment="1">
      <alignment horizontal="center" vertical="center"/>
    </xf>
    <xf numFmtId="0" fontId="5"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5" fillId="0" borderId="0" xfId="0" applyFont="1" applyFill="1" applyBorder="1" applyAlignment="1" applyProtection="1">
      <alignment horizontal="left" vertical="center"/>
      <protection locked="0"/>
    </xf>
    <xf numFmtId="49" fontId="14" fillId="0" borderId="0" xfId="0" applyNumberFormat="1"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xf>
    <xf numFmtId="0" fontId="19" fillId="0" borderId="0" xfId="0" applyFont="1" applyAlignment="1" applyProtection="1">
      <alignment horizontal="left" vertical="top"/>
    </xf>
    <xf numFmtId="0" fontId="4" fillId="3" borderId="4" xfId="0" applyFont="1" applyFill="1" applyBorder="1" applyAlignment="1" applyProtection="1">
      <alignment vertical="center"/>
    </xf>
    <xf numFmtId="49" fontId="20" fillId="0" borderId="14" xfId="0" applyNumberFormat="1" applyFont="1" applyFill="1" applyBorder="1" applyAlignment="1">
      <alignment horizontal="center" vertical="center" shrinkToFit="1"/>
    </xf>
    <xf numFmtId="49" fontId="20" fillId="0" borderId="14" xfId="0" quotePrefix="1" applyNumberFormat="1" applyFont="1" applyFill="1" applyBorder="1" applyAlignment="1">
      <alignment horizontal="center" vertical="center" shrinkToFit="1"/>
    </xf>
    <xf numFmtId="0" fontId="20" fillId="0" borderId="15" xfId="0" quotePrefix="1" applyFont="1" applyFill="1" applyBorder="1" applyAlignment="1">
      <alignment horizontal="left" vertical="center" shrinkToFit="1"/>
    </xf>
    <xf numFmtId="0" fontId="6" fillId="0" borderId="3" xfId="0" applyFont="1" applyBorder="1" applyAlignment="1">
      <alignment horizontal="left"/>
    </xf>
    <xf numFmtId="0" fontId="6" fillId="0" borderId="0" xfId="0" applyFont="1" applyAlignment="1">
      <alignment horizontal="left"/>
    </xf>
    <xf numFmtId="0" fontId="12" fillId="0" borderId="3" xfId="2" applyFont="1" applyFill="1" applyBorder="1" applyAlignment="1">
      <alignment horizontal="left" wrapText="1"/>
    </xf>
    <xf numFmtId="0" fontId="5" fillId="0" borderId="0" xfId="0" applyFont="1" applyAlignment="1" applyProtection="1">
      <alignment horizontal="left" vertical="center"/>
    </xf>
    <xf numFmtId="0" fontId="5" fillId="0" borderId="3" xfId="0" applyFont="1" applyBorder="1" applyAlignment="1" applyProtection="1">
      <alignment horizontal="left" vertical="center"/>
    </xf>
    <xf numFmtId="0" fontId="17" fillId="0" borderId="3" xfId="0" applyFont="1" applyBorder="1" applyAlignment="1" applyProtection="1">
      <alignment horizontal="center" vertical="center" wrapText="1"/>
    </xf>
    <xf numFmtId="0" fontId="17" fillId="0" borderId="3" xfId="0" applyFont="1" applyBorder="1" applyAlignment="1" applyProtection="1">
      <alignment horizontal="center" vertical="center"/>
    </xf>
    <xf numFmtId="0" fontId="17" fillId="0" borderId="3" xfId="0" applyFont="1" applyBorder="1" applyAlignment="1" applyProtection="1">
      <alignment horizontal="left" vertical="center"/>
    </xf>
    <xf numFmtId="49" fontId="17" fillId="0" borderId="3" xfId="0" applyNumberFormat="1" applyFont="1" applyBorder="1" applyAlignment="1" applyProtection="1">
      <alignment horizontal="left" vertical="center"/>
    </xf>
    <xf numFmtId="38" fontId="17" fillId="0" borderId="3" xfId="0" applyNumberFormat="1" applyFont="1" applyBorder="1" applyAlignment="1" applyProtection="1">
      <alignment horizontal="left" vertical="center"/>
    </xf>
    <xf numFmtId="0" fontId="6" fillId="0" borderId="3" xfId="0" applyFont="1" applyBorder="1" applyAlignment="1">
      <alignment horizontal="center" vertical="center"/>
    </xf>
    <xf numFmtId="0" fontId="5" fillId="0" borderId="0" xfId="0" applyFont="1" applyAlignment="1" applyProtection="1">
      <alignment horizontal="left" vertical="center"/>
    </xf>
    <xf numFmtId="0" fontId="7" fillId="0" borderId="0" xfId="0" applyFont="1" applyBorder="1" applyAlignment="1" applyProtection="1">
      <alignment horizontal="distributed" vertical="center"/>
    </xf>
    <xf numFmtId="0" fontId="7" fillId="0" borderId="0" xfId="0" applyFont="1" applyAlignment="1" applyProtection="1">
      <alignment horizontal="center" vertical="center"/>
    </xf>
    <xf numFmtId="0" fontId="5" fillId="2" borderId="3" xfId="0" applyFont="1" applyFill="1" applyBorder="1" applyAlignment="1" applyProtection="1">
      <alignment horizontal="left" vertical="center"/>
      <protection locked="0"/>
    </xf>
    <xf numFmtId="0" fontId="5" fillId="3" borderId="3" xfId="0" applyFont="1" applyFill="1" applyBorder="1" applyAlignment="1" applyProtection="1">
      <alignment horizontal="center" vertical="center"/>
    </xf>
    <xf numFmtId="0" fontId="5" fillId="2" borderId="3" xfId="0" applyFont="1" applyFill="1" applyBorder="1" applyAlignment="1" applyProtection="1">
      <alignment horizontal="left" vertical="center"/>
      <protection locked="0"/>
    </xf>
    <xf numFmtId="49" fontId="5" fillId="2" borderId="4" xfId="0" applyNumberFormat="1" applyFont="1" applyFill="1" applyBorder="1" applyAlignment="1" applyProtection="1">
      <alignment horizontal="left" vertical="center"/>
      <protection locked="0"/>
    </xf>
    <xf numFmtId="49" fontId="5" fillId="2" borderId="12" xfId="0" applyNumberFormat="1" applyFont="1" applyFill="1" applyBorder="1" applyAlignment="1" applyProtection="1">
      <alignment horizontal="left" vertical="center"/>
      <protection locked="0"/>
    </xf>
    <xf numFmtId="49" fontId="5" fillId="2" borderId="7" xfId="0" applyNumberFormat="1" applyFont="1" applyFill="1" applyBorder="1" applyAlignment="1" applyProtection="1">
      <alignment horizontal="left" vertical="center"/>
      <protection locked="0"/>
    </xf>
    <xf numFmtId="38" fontId="5" fillId="2" borderId="3" xfId="4" applyFont="1" applyFill="1" applyBorder="1" applyAlignment="1" applyProtection="1">
      <alignment horizontal="right" vertical="center"/>
      <protection locked="0"/>
    </xf>
    <xf numFmtId="38" fontId="5" fillId="2" borderId="4" xfId="4" applyFont="1" applyFill="1" applyBorder="1" applyAlignment="1" applyProtection="1">
      <alignment horizontal="right" vertical="center"/>
      <protection locked="0"/>
    </xf>
    <xf numFmtId="38" fontId="5" fillId="2" borderId="12" xfId="4" applyFont="1" applyFill="1" applyBorder="1" applyAlignment="1" applyProtection="1">
      <alignment horizontal="right" vertical="center"/>
      <protection locked="0"/>
    </xf>
    <xf numFmtId="38" fontId="5" fillId="2" borderId="7" xfId="4" applyFont="1" applyFill="1" applyBorder="1" applyAlignment="1" applyProtection="1">
      <alignment horizontal="right" vertical="center"/>
      <protection locked="0"/>
    </xf>
    <xf numFmtId="49" fontId="14" fillId="2" borderId="5" xfId="0" applyNumberFormat="1" applyFont="1" applyFill="1" applyBorder="1" applyAlignment="1" applyProtection="1">
      <alignment horizontal="left" vertical="top" wrapText="1"/>
      <protection locked="0"/>
    </xf>
    <xf numFmtId="49" fontId="14" fillId="2" borderId="9" xfId="0" applyNumberFormat="1" applyFont="1" applyFill="1" applyBorder="1" applyAlignment="1" applyProtection="1">
      <alignment horizontal="left" vertical="top" wrapText="1"/>
      <protection locked="0"/>
    </xf>
    <xf numFmtId="49" fontId="14" fillId="2" borderId="10" xfId="0" applyNumberFormat="1" applyFont="1" applyFill="1" applyBorder="1" applyAlignment="1" applyProtection="1">
      <alignment horizontal="left" vertical="top" wrapText="1"/>
      <protection locked="0"/>
    </xf>
    <xf numFmtId="49" fontId="14" fillId="2" borderId="6" xfId="0" applyNumberFormat="1" applyFont="1" applyFill="1" applyBorder="1" applyAlignment="1" applyProtection="1">
      <alignment horizontal="left" vertical="top" wrapText="1"/>
      <protection locked="0"/>
    </xf>
    <xf numFmtId="49" fontId="14" fillId="2" borderId="0" xfId="0" applyNumberFormat="1" applyFont="1" applyFill="1" applyBorder="1" applyAlignment="1" applyProtection="1">
      <alignment horizontal="left" vertical="top" wrapText="1"/>
      <protection locked="0"/>
    </xf>
    <xf numFmtId="49" fontId="14" fillId="2" borderId="8" xfId="0" applyNumberFormat="1" applyFont="1" applyFill="1" applyBorder="1" applyAlignment="1" applyProtection="1">
      <alignment horizontal="left" vertical="top" wrapText="1"/>
      <protection locked="0"/>
    </xf>
    <xf numFmtId="49" fontId="14" fillId="2" borderId="2" xfId="0" applyNumberFormat="1" applyFont="1" applyFill="1" applyBorder="1" applyAlignment="1" applyProtection="1">
      <alignment horizontal="left" vertical="top" wrapText="1"/>
      <protection locked="0"/>
    </xf>
    <xf numFmtId="49" fontId="14" fillId="2" borderId="1" xfId="0" applyNumberFormat="1" applyFont="1" applyFill="1" applyBorder="1" applyAlignment="1" applyProtection="1">
      <alignment horizontal="left" vertical="top" wrapText="1"/>
      <protection locked="0"/>
    </xf>
    <xf numFmtId="49" fontId="14" fillId="2" borderId="11" xfId="0" applyNumberFormat="1" applyFont="1" applyFill="1" applyBorder="1" applyAlignment="1" applyProtection="1">
      <alignment horizontal="left" vertical="top" wrapText="1"/>
      <protection locked="0"/>
    </xf>
    <xf numFmtId="0" fontId="7" fillId="0" borderId="0" xfId="0" applyFont="1" applyBorder="1" applyAlignment="1" applyProtection="1">
      <alignment horizontal="distributed" vertical="center"/>
    </xf>
    <xf numFmtId="0" fontId="14" fillId="0" borderId="0" xfId="0" applyFont="1" applyAlignment="1" applyProtection="1">
      <alignment horizontal="center" vertical="center"/>
    </xf>
    <xf numFmtId="0" fontId="10" fillId="2" borderId="4"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7" fillId="0" borderId="0" xfId="0" applyFont="1" applyAlignment="1" applyProtection="1">
      <alignment horizontal="center" vertical="center"/>
    </xf>
    <xf numFmtId="0" fontId="17" fillId="0" borderId="0" xfId="0" applyFont="1" applyAlignment="1" applyProtection="1">
      <alignment horizontal="center" vertical="center"/>
    </xf>
    <xf numFmtId="0" fontId="5" fillId="2" borderId="4"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5" fillId="0" borderId="0" xfId="0" quotePrefix="1" applyFont="1" applyAlignment="1" applyProtection="1">
      <alignment horizontal="center" vertical="center"/>
    </xf>
    <xf numFmtId="0" fontId="5" fillId="0" borderId="8" xfId="0" applyFont="1" applyBorder="1" applyAlignment="1" applyProtection="1">
      <alignment horizontal="center" vertical="center"/>
    </xf>
    <xf numFmtId="0" fontId="16" fillId="4" borderId="0" xfId="0" applyFont="1" applyFill="1" applyAlignment="1" applyProtection="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xf>
    <xf numFmtId="0" fontId="6" fillId="0" borderId="4" xfId="0" applyFont="1" applyBorder="1" applyAlignment="1">
      <alignment horizontal="center"/>
    </xf>
    <xf numFmtId="49" fontId="5" fillId="2" borderId="4" xfId="0" applyNumberFormat="1" applyFont="1" applyFill="1" applyBorder="1" applyAlignment="1" applyProtection="1">
      <alignment horizontal="left" vertical="center" wrapText="1"/>
      <protection locked="0"/>
    </xf>
  </cellXfs>
  <cellStyles count="5">
    <cellStyle name="桁区切り" xfId="4" builtinId="6"/>
    <cellStyle name="標準" xfId="0" builtinId="0"/>
    <cellStyle name="標準 2" xfId="1"/>
    <cellStyle name="標準 3" xfId="3"/>
    <cellStyle name="標準_Sheet1" xfId="2"/>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166688</xdr:colOff>
      <xdr:row>1</xdr:row>
      <xdr:rowOff>49892</xdr:rowOff>
    </xdr:from>
    <xdr:to>
      <xdr:col>46</xdr:col>
      <xdr:colOff>373063</xdr:colOff>
      <xdr:row>1</xdr:row>
      <xdr:rowOff>664874</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14045974" y="240392"/>
          <a:ext cx="1730375" cy="614982"/>
        </a:xfrm>
        <a:prstGeom prst="rect">
          <a:avLst/>
        </a:prstGeom>
        <a:solidFill>
          <a:schemeClr val="tx1">
            <a:alpha val="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様式</a:t>
          </a:r>
          <a:r>
            <a:rPr kumimoji="1" lang="en-US" altLang="ja-JP" sz="2000">
              <a:solidFill>
                <a:schemeClr val="tx1"/>
              </a:solidFill>
              <a:latin typeface="+mj-ea"/>
              <a:ea typeface="+mj-ea"/>
            </a:rPr>
            <a:t>2</a:t>
          </a:r>
          <a:endParaRPr kumimoji="1" lang="ja-JP" altLang="en-US" sz="20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42</xdr:col>
      <xdr:colOff>166688</xdr:colOff>
      <xdr:row>1</xdr:row>
      <xdr:rowOff>49892</xdr:rowOff>
    </xdr:from>
    <xdr:to>
      <xdr:col>46</xdr:col>
      <xdr:colOff>373063</xdr:colOff>
      <xdr:row>1</xdr:row>
      <xdr:rowOff>664874</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12815888" y="240392"/>
          <a:ext cx="1511300" cy="614982"/>
        </a:xfrm>
        <a:prstGeom prst="rect">
          <a:avLst/>
        </a:prstGeom>
        <a:solidFill>
          <a:schemeClr val="tx1">
            <a:alpha val="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様式</a:t>
          </a:r>
          <a:r>
            <a:rPr kumimoji="1" lang="en-US" altLang="ja-JP" sz="2000">
              <a:solidFill>
                <a:schemeClr val="tx1"/>
              </a:solidFill>
              <a:latin typeface="+mj-ea"/>
              <a:ea typeface="+mj-ea"/>
            </a:rPr>
            <a:t>2</a:t>
          </a:r>
          <a:endParaRPr kumimoji="1" lang="ja-JP" altLang="en-US" sz="20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166688</xdr:colOff>
      <xdr:row>1</xdr:row>
      <xdr:rowOff>49892</xdr:rowOff>
    </xdr:from>
    <xdr:to>
      <xdr:col>46</xdr:col>
      <xdr:colOff>373063</xdr:colOff>
      <xdr:row>1</xdr:row>
      <xdr:rowOff>664874</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12815888" y="240392"/>
          <a:ext cx="1511300" cy="614982"/>
        </a:xfrm>
        <a:prstGeom prst="rect">
          <a:avLst/>
        </a:prstGeom>
        <a:solidFill>
          <a:schemeClr val="tx1">
            <a:alpha val="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様式</a:t>
          </a:r>
          <a:r>
            <a:rPr kumimoji="1" lang="en-US" altLang="ja-JP" sz="2000">
              <a:solidFill>
                <a:schemeClr val="tx1"/>
              </a:solidFill>
              <a:latin typeface="+mj-ea"/>
              <a:ea typeface="+mj-ea"/>
            </a:rPr>
            <a:t>2</a:t>
          </a:r>
          <a:endParaRPr kumimoji="1" lang="ja-JP" altLang="en-US" sz="20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166688</xdr:colOff>
      <xdr:row>1</xdr:row>
      <xdr:rowOff>49892</xdr:rowOff>
    </xdr:from>
    <xdr:to>
      <xdr:col>46</xdr:col>
      <xdr:colOff>373063</xdr:colOff>
      <xdr:row>1</xdr:row>
      <xdr:rowOff>664874</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12815888" y="240392"/>
          <a:ext cx="1511300" cy="614982"/>
        </a:xfrm>
        <a:prstGeom prst="rect">
          <a:avLst/>
        </a:prstGeom>
        <a:solidFill>
          <a:schemeClr val="tx1">
            <a:alpha val="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様式</a:t>
          </a:r>
          <a:r>
            <a:rPr kumimoji="1" lang="en-US" altLang="ja-JP" sz="2000">
              <a:solidFill>
                <a:schemeClr val="tx1"/>
              </a:solidFill>
              <a:latin typeface="+mj-ea"/>
              <a:ea typeface="+mj-ea"/>
            </a:rPr>
            <a:t>2</a:t>
          </a:r>
          <a:endParaRPr kumimoji="1" lang="ja-JP" altLang="en-US" sz="20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166688</xdr:colOff>
      <xdr:row>1</xdr:row>
      <xdr:rowOff>49892</xdr:rowOff>
    </xdr:from>
    <xdr:to>
      <xdr:col>46</xdr:col>
      <xdr:colOff>373063</xdr:colOff>
      <xdr:row>1</xdr:row>
      <xdr:rowOff>664874</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12815888" y="240392"/>
          <a:ext cx="1511300" cy="614982"/>
        </a:xfrm>
        <a:prstGeom prst="rect">
          <a:avLst/>
        </a:prstGeom>
        <a:solidFill>
          <a:schemeClr val="tx1">
            <a:alpha val="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様式</a:t>
          </a:r>
          <a:r>
            <a:rPr kumimoji="1" lang="en-US" altLang="ja-JP" sz="2000">
              <a:solidFill>
                <a:schemeClr val="tx1"/>
              </a:solidFill>
              <a:latin typeface="+mj-ea"/>
              <a:ea typeface="+mj-ea"/>
            </a:rPr>
            <a:t>2</a:t>
          </a:r>
          <a:endParaRPr kumimoji="1" lang="ja-JP" altLang="en-US" sz="20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42</xdr:col>
      <xdr:colOff>166688</xdr:colOff>
      <xdr:row>1</xdr:row>
      <xdr:rowOff>49892</xdr:rowOff>
    </xdr:from>
    <xdr:to>
      <xdr:col>46</xdr:col>
      <xdr:colOff>373063</xdr:colOff>
      <xdr:row>1</xdr:row>
      <xdr:rowOff>664874</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12815888" y="240392"/>
          <a:ext cx="1511300" cy="614982"/>
        </a:xfrm>
        <a:prstGeom prst="rect">
          <a:avLst/>
        </a:prstGeom>
        <a:solidFill>
          <a:schemeClr val="tx1">
            <a:alpha val="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様式</a:t>
          </a:r>
          <a:r>
            <a:rPr kumimoji="1" lang="en-US" altLang="ja-JP" sz="2000">
              <a:solidFill>
                <a:schemeClr val="tx1"/>
              </a:solidFill>
              <a:latin typeface="+mj-ea"/>
              <a:ea typeface="+mj-ea"/>
            </a:rPr>
            <a:t>2</a:t>
          </a:r>
          <a:endParaRPr kumimoji="1" lang="ja-JP" altLang="en-US" sz="20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42</xdr:col>
      <xdr:colOff>166688</xdr:colOff>
      <xdr:row>1</xdr:row>
      <xdr:rowOff>49892</xdr:rowOff>
    </xdr:from>
    <xdr:to>
      <xdr:col>46</xdr:col>
      <xdr:colOff>373063</xdr:colOff>
      <xdr:row>1</xdr:row>
      <xdr:rowOff>664874</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12815888" y="240392"/>
          <a:ext cx="1511300" cy="614982"/>
        </a:xfrm>
        <a:prstGeom prst="rect">
          <a:avLst/>
        </a:prstGeom>
        <a:solidFill>
          <a:schemeClr val="tx1">
            <a:alpha val="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様式</a:t>
          </a:r>
          <a:r>
            <a:rPr kumimoji="1" lang="en-US" altLang="ja-JP" sz="2000">
              <a:solidFill>
                <a:schemeClr val="tx1"/>
              </a:solidFill>
              <a:latin typeface="+mj-ea"/>
              <a:ea typeface="+mj-ea"/>
            </a:rPr>
            <a:t>2</a:t>
          </a:r>
          <a:endParaRPr kumimoji="1" lang="ja-JP" altLang="en-US" sz="20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42</xdr:col>
      <xdr:colOff>166688</xdr:colOff>
      <xdr:row>1</xdr:row>
      <xdr:rowOff>49892</xdr:rowOff>
    </xdr:from>
    <xdr:to>
      <xdr:col>46</xdr:col>
      <xdr:colOff>373063</xdr:colOff>
      <xdr:row>1</xdr:row>
      <xdr:rowOff>664874</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12815888" y="240392"/>
          <a:ext cx="1511300" cy="614982"/>
        </a:xfrm>
        <a:prstGeom prst="rect">
          <a:avLst/>
        </a:prstGeom>
        <a:solidFill>
          <a:schemeClr val="tx1">
            <a:alpha val="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様式</a:t>
          </a:r>
          <a:r>
            <a:rPr kumimoji="1" lang="en-US" altLang="ja-JP" sz="2000">
              <a:solidFill>
                <a:schemeClr val="tx1"/>
              </a:solidFill>
              <a:latin typeface="+mj-ea"/>
              <a:ea typeface="+mj-ea"/>
            </a:rPr>
            <a:t>2</a:t>
          </a:r>
          <a:endParaRPr kumimoji="1" lang="ja-JP" altLang="en-US" sz="20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42</xdr:col>
      <xdr:colOff>166688</xdr:colOff>
      <xdr:row>1</xdr:row>
      <xdr:rowOff>49892</xdr:rowOff>
    </xdr:from>
    <xdr:to>
      <xdr:col>46</xdr:col>
      <xdr:colOff>373063</xdr:colOff>
      <xdr:row>1</xdr:row>
      <xdr:rowOff>664874</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12815888" y="240392"/>
          <a:ext cx="1511300" cy="614982"/>
        </a:xfrm>
        <a:prstGeom prst="rect">
          <a:avLst/>
        </a:prstGeom>
        <a:solidFill>
          <a:schemeClr val="tx1">
            <a:alpha val="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様式</a:t>
          </a:r>
          <a:r>
            <a:rPr kumimoji="1" lang="en-US" altLang="ja-JP" sz="2000">
              <a:solidFill>
                <a:schemeClr val="tx1"/>
              </a:solidFill>
              <a:latin typeface="+mj-ea"/>
              <a:ea typeface="+mj-ea"/>
            </a:rPr>
            <a:t>2</a:t>
          </a:r>
          <a:endParaRPr kumimoji="1" lang="ja-JP" altLang="en-US" sz="20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42</xdr:col>
      <xdr:colOff>166688</xdr:colOff>
      <xdr:row>1</xdr:row>
      <xdr:rowOff>49892</xdr:rowOff>
    </xdr:from>
    <xdr:to>
      <xdr:col>46</xdr:col>
      <xdr:colOff>373063</xdr:colOff>
      <xdr:row>1</xdr:row>
      <xdr:rowOff>664874</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12815888" y="240392"/>
          <a:ext cx="1511300" cy="614982"/>
        </a:xfrm>
        <a:prstGeom prst="rect">
          <a:avLst/>
        </a:prstGeom>
        <a:solidFill>
          <a:schemeClr val="tx1">
            <a:alpha val="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様式</a:t>
          </a:r>
          <a:r>
            <a:rPr kumimoji="1" lang="en-US" altLang="ja-JP" sz="2000">
              <a:solidFill>
                <a:schemeClr val="tx1"/>
              </a:solidFill>
              <a:latin typeface="+mj-ea"/>
              <a:ea typeface="+mj-ea"/>
            </a:rPr>
            <a:t>2</a:t>
          </a:r>
          <a:endParaRPr kumimoji="1" lang="ja-JP" altLang="en-US" sz="20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1Q-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1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9.1Q-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9.1Q-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9.1Q-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9.1Q-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9.1Q-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9.1Q-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9.1Q-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_支援事例"/>
      <sheetName val="ﾊﾟﾗﾒﾀ"/>
    </sheetNames>
    <sheetDataSet>
      <sheetData sheetId="0"/>
      <sheetData sheetId="1">
        <row r="2">
          <cell r="G2" t="str">
            <v>京都市</v>
          </cell>
          <cell r="H2" t="str">
            <v>01</v>
          </cell>
          <cell r="I2" t="str">
            <v>製造業</v>
          </cell>
          <cell r="J2" t="str">
            <v>01</v>
          </cell>
          <cell r="K2" t="str">
            <v>経営革新</v>
          </cell>
          <cell r="L2" t="str">
            <v>01</v>
          </cell>
          <cell r="M2" t="str">
            <v>✓</v>
          </cell>
          <cell r="N2">
            <v>1</v>
          </cell>
        </row>
        <row r="3">
          <cell r="G3" t="str">
            <v>福知山市</v>
          </cell>
          <cell r="H3" t="str">
            <v>02</v>
          </cell>
          <cell r="I3" t="str">
            <v>建設業</v>
          </cell>
          <cell r="J3" t="str">
            <v>02</v>
          </cell>
          <cell r="K3" t="str">
            <v>各種計画作成支援</v>
          </cell>
          <cell r="L3" t="str">
            <v>02</v>
          </cell>
        </row>
        <row r="4">
          <cell r="G4" t="str">
            <v>舞鶴市</v>
          </cell>
          <cell r="H4" t="str">
            <v>03</v>
          </cell>
          <cell r="I4" t="str">
            <v>小売業</v>
          </cell>
          <cell r="J4" t="str">
            <v>03</v>
          </cell>
          <cell r="K4" t="str">
            <v>販売・マーケティング</v>
          </cell>
          <cell r="L4" t="str">
            <v>03</v>
          </cell>
        </row>
        <row r="5">
          <cell r="G5" t="str">
            <v>綾部市</v>
          </cell>
          <cell r="H5" t="str">
            <v>04</v>
          </cell>
          <cell r="I5" t="str">
            <v>卸売業</v>
          </cell>
          <cell r="J5" t="str">
            <v>04</v>
          </cell>
          <cell r="K5" t="str">
            <v>事業承継</v>
          </cell>
          <cell r="L5" t="str">
            <v>04</v>
          </cell>
        </row>
        <row r="6">
          <cell r="G6" t="str">
            <v>宇治市</v>
          </cell>
          <cell r="H6" t="str">
            <v>05</v>
          </cell>
          <cell r="I6" t="str">
            <v>サービス業</v>
          </cell>
          <cell r="J6" t="str">
            <v>05</v>
          </cell>
          <cell r="K6" t="str">
            <v>設備関連</v>
          </cell>
          <cell r="L6" t="str">
            <v>05</v>
          </cell>
        </row>
        <row r="7">
          <cell r="G7" t="str">
            <v>宮津市</v>
          </cell>
          <cell r="H7" t="str">
            <v>06</v>
          </cell>
          <cell r="I7" t="str">
            <v>その他</v>
          </cell>
          <cell r="J7" t="str">
            <v>06</v>
          </cell>
          <cell r="K7" t="str">
            <v>企業間等連携</v>
          </cell>
          <cell r="L7" t="str">
            <v>06</v>
          </cell>
        </row>
        <row r="8">
          <cell r="G8" t="str">
            <v>亀岡市</v>
          </cell>
          <cell r="H8" t="str">
            <v>07</v>
          </cell>
          <cell r="K8" t="str">
            <v>施策等の普及</v>
          </cell>
          <cell r="L8" t="str">
            <v>07</v>
          </cell>
        </row>
        <row r="9">
          <cell r="G9" t="str">
            <v>城陽市</v>
          </cell>
          <cell r="H9" t="str">
            <v>08</v>
          </cell>
          <cell r="K9" t="str">
            <v>情報化（IT・IoT・AI等）</v>
          </cell>
          <cell r="L9" t="str">
            <v>08</v>
          </cell>
        </row>
        <row r="10">
          <cell r="G10" t="str">
            <v>向日市</v>
          </cell>
          <cell r="H10" t="str">
            <v>09</v>
          </cell>
          <cell r="K10" t="str">
            <v>金融</v>
          </cell>
          <cell r="L10" t="str">
            <v>09</v>
          </cell>
        </row>
        <row r="11">
          <cell r="G11" t="str">
            <v>長岡京市</v>
          </cell>
          <cell r="H11" t="str">
            <v>10</v>
          </cell>
          <cell r="K11" t="str">
            <v>税務</v>
          </cell>
          <cell r="L11" t="str">
            <v>10</v>
          </cell>
        </row>
        <row r="12">
          <cell r="G12" t="str">
            <v>八幡市</v>
          </cell>
          <cell r="H12" t="str">
            <v>11</v>
          </cell>
          <cell r="K12" t="str">
            <v>労働</v>
          </cell>
          <cell r="L12" t="str">
            <v>11</v>
          </cell>
        </row>
        <row r="13">
          <cell r="G13" t="str">
            <v>京田辺市</v>
          </cell>
          <cell r="H13" t="str">
            <v>12</v>
          </cell>
          <cell r="K13" t="str">
            <v>取引</v>
          </cell>
          <cell r="L13" t="str">
            <v>12</v>
          </cell>
        </row>
        <row r="14">
          <cell r="G14" t="str">
            <v>京丹後市</v>
          </cell>
          <cell r="H14" t="str">
            <v>13</v>
          </cell>
          <cell r="K14" t="str">
            <v>環境対策</v>
          </cell>
          <cell r="L14" t="str">
            <v>13</v>
          </cell>
        </row>
        <row r="15">
          <cell r="G15" t="str">
            <v>南丹市</v>
          </cell>
          <cell r="H15" t="str">
            <v>14</v>
          </cell>
          <cell r="K15" t="str">
            <v>創業</v>
          </cell>
          <cell r="L15" t="str">
            <v>14</v>
          </cell>
        </row>
        <row r="16">
          <cell r="G16" t="str">
            <v>木津川市</v>
          </cell>
          <cell r="H16" t="str">
            <v>15</v>
          </cell>
          <cell r="K16" t="str">
            <v>その他</v>
          </cell>
          <cell r="L16" t="str">
            <v>15</v>
          </cell>
        </row>
        <row r="17">
          <cell r="G17" t="str">
            <v>大山崎町</v>
          </cell>
          <cell r="H17" t="str">
            <v>16</v>
          </cell>
        </row>
        <row r="18">
          <cell r="G18" t="str">
            <v>久御山町</v>
          </cell>
          <cell r="H18" t="str">
            <v>17</v>
          </cell>
        </row>
        <row r="19">
          <cell r="G19" t="str">
            <v>井手町</v>
          </cell>
          <cell r="H19" t="str">
            <v>18</v>
          </cell>
        </row>
        <row r="20">
          <cell r="G20" t="str">
            <v>宇治田原町</v>
          </cell>
          <cell r="H20" t="str">
            <v>19</v>
          </cell>
        </row>
        <row r="21">
          <cell r="G21" t="str">
            <v>笠置町</v>
          </cell>
          <cell r="H21" t="str">
            <v>20</v>
          </cell>
        </row>
        <row r="22">
          <cell r="G22" t="str">
            <v>和束町</v>
          </cell>
          <cell r="H22" t="str">
            <v>21</v>
          </cell>
        </row>
        <row r="23">
          <cell r="G23" t="str">
            <v>精華町</v>
          </cell>
          <cell r="H23" t="str">
            <v>22</v>
          </cell>
        </row>
        <row r="24">
          <cell r="G24" t="str">
            <v>南山城村</v>
          </cell>
          <cell r="H24" t="str">
            <v>23</v>
          </cell>
        </row>
        <row r="25">
          <cell r="G25" t="str">
            <v>京丹波町</v>
          </cell>
          <cell r="H25" t="str">
            <v>24</v>
          </cell>
        </row>
        <row r="26">
          <cell r="G26" t="str">
            <v>伊根町</v>
          </cell>
          <cell r="H26" t="str">
            <v>25</v>
          </cell>
        </row>
        <row r="27">
          <cell r="G27" t="str">
            <v>与謝野町</v>
          </cell>
          <cell r="H27" t="str">
            <v>26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_支援事例"/>
      <sheetName val="ﾊﾟﾗﾒﾀ"/>
    </sheetNames>
    <sheetDataSet>
      <sheetData sheetId="0"/>
      <sheetData sheetId="1">
        <row r="2">
          <cell r="G2" t="str">
            <v>京都市</v>
          </cell>
          <cell r="H2" t="str">
            <v>01</v>
          </cell>
          <cell r="I2" t="str">
            <v>製造業</v>
          </cell>
          <cell r="J2" t="str">
            <v>01</v>
          </cell>
          <cell r="K2" t="str">
            <v>経営革新</v>
          </cell>
          <cell r="L2" t="str">
            <v>01</v>
          </cell>
          <cell r="M2" t="str">
            <v>✓</v>
          </cell>
          <cell r="N2">
            <v>1</v>
          </cell>
        </row>
        <row r="3">
          <cell r="G3" t="str">
            <v>福知山市</v>
          </cell>
          <cell r="H3" t="str">
            <v>02</v>
          </cell>
          <cell r="I3" t="str">
            <v>建設業</v>
          </cell>
          <cell r="J3" t="str">
            <v>02</v>
          </cell>
          <cell r="K3" t="str">
            <v>各種計画作成支援</v>
          </cell>
          <cell r="L3" t="str">
            <v>02</v>
          </cell>
        </row>
        <row r="4">
          <cell r="G4" t="str">
            <v>舞鶴市</v>
          </cell>
          <cell r="H4" t="str">
            <v>03</v>
          </cell>
          <cell r="I4" t="str">
            <v>小売業</v>
          </cell>
          <cell r="J4" t="str">
            <v>03</v>
          </cell>
          <cell r="K4" t="str">
            <v>販売・マーケティング</v>
          </cell>
          <cell r="L4" t="str">
            <v>03</v>
          </cell>
        </row>
        <row r="5">
          <cell r="G5" t="str">
            <v>綾部市</v>
          </cell>
          <cell r="H5" t="str">
            <v>04</v>
          </cell>
          <cell r="I5" t="str">
            <v>卸売業</v>
          </cell>
          <cell r="J5" t="str">
            <v>04</v>
          </cell>
          <cell r="K5" t="str">
            <v>事業承継</v>
          </cell>
          <cell r="L5" t="str">
            <v>04</v>
          </cell>
        </row>
        <row r="6">
          <cell r="G6" t="str">
            <v>宇治市</v>
          </cell>
          <cell r="H6" t="str">
            <v>05</v>
          </cell>
          <cell r="I6" t="str">
            <v>サービス業</v>
          </cell>
          <cell r="J6" t="str">
            <v>05</v>
          </cell>
          <cell r="K6" t="str">
            <v>設備関連</v>
          </cell>
          <cell r="L6" t="str">
            <v>05</v>
          </cell>
        </row>
        <row r="7">
          <cell r="G7" t="str">
            <v>宮津市</v>
          </cell>
          <cell r="H7" t="str">
            <v>06</v>
          </cell>
          <cell r="I7" t="str">
            <v>その他</v>
          </cell>
          <cell r="J7" t="str">
            <v>06</v>
          </cell>
          <cell r="K7" t="str">
            <v>企業間等連携</v>
          </cell>
          <cell r="L7" t="str">
            <v>06</v>
          </cell>
        </row>
        <row r="8">
          <cell r="G8" t="str">
            <v>亀岡市</v>
          </cell>
          <cell r="H8" t="str">
            <v>07</v>
          </cell>
          <cell r="K8" t="str">
            <v>施策等の普及</v>
          </cell>
          <cell r="L8" t="str">
            <v>07</v>
          </cell>
        </row>
        <row r="9">
          <cell r="G9" t="str">
            <v>城陽市</v>
          </cell>
          <cell r="H9" t="str">
            <v>08</v>
          </cell>
          <cell r="K9" t="str">
            <v>情報化（IT・IoT・AI等）</v>
          </cell>
          <cell r="L9" t="str">
            <v>08</v>
          </cell>
        </row>
        <row r="10">
          <cell r="G10" t="str">
            <v>向日市</v>
          </cell>
          <cell r="H10" t="str">
            <v>09</v>
          </cell>
          <cell r="K10" t="str">
            <v>金融</v>
          </cell>
          <cell r="L10" t="str">
            <v>09</v>
          </cell>
        </row>
        <row r="11">
          <cell r="G11" t="str">
            <v>長岡京市</v>
          </cell>
          <cell r="H11" t="str">
            <v>10</v>
          </cell>
          <cell r="K11" t="str">
            <v>税務</v>
          </cell>
          <cell r="L11" t="str">
            <v>10</v>
          </cell>
        </row>
        <row r="12">
          <cell r="G12" t="str">
            <v>八幡市</v>
          </cell>
          <cell r="H12" t="str">
            <v>11</v>
          </cell>
          <cell r="K12" t="str">
            <v>労働</v>
          </cell>
          <cell r="L12" t="str">
            <v>11</v>
          </cell>
        </row>
        <row r="13">
          <cell r="G13" t="str">
            <v>京田辺市</v>
          </cell>
          <cell r="H13" t="str">
            <v>12</v>
          </cell>
          <cell r="K13" t="str">
            <v>取引</v>
          </cell>
          <cell r="L13" t="str">
            <v>12</v>
          </cell>
        </row>
        <row r="14">
          <cell r="G14" t="str">
            <v>京丹後市</v>
          </cell>
          <cell r="H14" t="str">
            <v>13</v>
          </cell>
          <cell r="K14" t="str">
            <v>環境対策</v>
          </cell>
          <cell r="L14" t="str">
            <v>13</v>
          </cell>
        </row>
        <row r="15">
          <cell r="G15" t="str">
            <v>南丹市</v>
          </cell>
          <cell r="H15" t="str">
            <v>14</v>
          </cell>
          <cell r="K15" t="str">
            <v>創業</v>
          </cell>
          <cell r="L15" t="str">
            <v>14</v>
          </cell>
        </row>
        <row r="16">
          <cell r="G16" t="str">
            <v>木津川市</v>
          </cell>
          <cell r="H16" t="str">
            <v>15</v>
          </cell>
          <cell r="K16" t="str">
            <v>その他</v>
          </cell>
          <cell r="L16" t="str">
            <v>15</v>
          </cell>
        </row>
        <row r="17">
          <cell r="G17" t="str">
            <v>大山崎町</v>
          </cell>
          <cell r="H17" t="str">
            <v>16</v>
          </cell>
        </row>
        <row r="18">
          <cell r="G18" t="str">
            <v>久御山町</v>
          </cell>
          <cell r="H18" t="str">
            <v>17</v>
          </cell>
        </row>
        <row r="19">
          <cell r="G19" t="str">
            <v>井手町</v>
          </cell>
          <cell r="H19" t="str">
            <v>18</v>
          </cell>
        </row>
        <row r="20">
          <cell r="G20" t="str">
            <v>宇治田原町</v>
          </cell>
          <cell r="H20" t="str">
            <v>19</v>
          </cell>
        </row>
        <row r="21">
          <cell r="G21" t="str">
            <v>笠置町</v>
          </cell>
          <cell r="H21" t="str">
            <v>20</v>
          </cell>
        </row>
        <row r="22">
          <cell r="G22" t="str">
            <v>和束町</v>
          </cell>
          <cell r="H22" t="str">
            <v>21</v>
          </cell>
        </row>
        <row r="23">
          <cell r="G23" t="str">
            <v>精華町</v>
          </cell>
          <cell r="H23" t="str">
            <v>22</v>
          </cell>
        </row>
        <row r="24">
          <cell r="G24" t="str">
            <v>南山城村</v>
          </cell>
          <cell r="H24" t="str">
            <v>23</v>
          </cell>
        </row>
        <row r="25">
          <cell r="G25" t="str">
            <v>京丹波町</v>
          </cell>
          <cell r="H25" t="str">
            <v>24</v>
          </cell>
        </row>
        <row r="26">
          <cell r="G26" t="str">
            <v>伊根町</v>
          </cell>
          <cell r="H26" t="str">
            <v>25</v>
          </cell>
        </row>
        <row r="27">
          <cell r="G27" t="str">
            <v>与謝野町</v>
          </cell>
          <cell r="H27" t="str">
            <v>26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_支援事例"/>
      <sheetName val="ﾊﾟﾗﾒﾀ"/>
    </sheetNames>
    <sheetDataSet>
      <sheetData sheetId="0"/>
      <sheetData sheetId="1">
        <row r="2">
          <cell r="G2" t="str">
            <v>京都市</v>
          </cell>
          <cell r="H2" t="str">
            <v>01</v>
          </cell>
          <cell r="I2" t="str">
            <v>製造業</v>
          </cell>
          <cell r="J2" t="str">
            <v>01</v>
          </cell>
          <cell r="K2" t="str">
            <v>経営革新</v>
          </cell>
          <cell r="L2" t="str">
            <v>01</v>
          </cell>
          <cell r="M2" t="str">
            <v>✓</v>
          </cell>
          <cell r="N2">
            <v>1</v>
          </cell>
        </row>
        <row r="3">
          <cell r="G3" t="str">
            <v>福知山市</v>
          </cell>
          <cell r="H3" t="str">
            <v>02</v>
          </cell>
          <cell r="I3" t="str">
            <v>建設業</v>
          </cell>
          <cell r="J3" t="str">
            <v>02</v>
          </cell>
          <cell r="K3" t="str">
            <v>各種計画作成支援</v>
          </cell>
          <cell r="L3" t="str">
            <v>02</v>
          </cell>
        </row>
        <row r="4">
          <cell r="G4" t="str">
            <v>舞鶴市</v>
          </cell>
          <cell r="H4" t="str">
            <v>03</v>
          </cell>
          <cell r="I4" t="str">
            <v>小売業</v>
          </cell>
          <cell r="J4" t="str">
            <v>03</v>
          </cell>
          <cell r="K4" t="str">
            <v>販売・マーケティング</v>
          </cell>
          <cell r="L4" t="str">
            <v>03</v>
          </cell>
        </row>
        <row r="5">
          <cell r="G5" t="str">
            <v>綾部市</v>
          </cell>
          <cell r="H5" t="str">
            <v>04</v>
          </cell>
          <cell r="I5" t="str">
            <v>卸売業</v>
          </cell>
          <cell r="J5" t="str">
            <v>04</v>
          </cell>
          <cell r="K5" t="str">
            <v>事業承継</v>
          </cell>
          <cell r="L5" t="str">
            <v>04</v>
          </cell>
        </row>
        <row r="6">
          <cell r="G6" t="str">
            <v>宇治市</v>
          </cell>
          <cell r="H6" t="str">
            <v>05</v>
          </cell>
          <cell r="I6" t="str">
            <v>サービス業</v>
          </cell>
          <cell r="J6" t="str">
            <v>05</v>
          </cell>
          <cell r="K6" t="str">
            <v>設備関連</v>
          </cell>
          <cell r="L6" t="str">
            <v>05</v>
          </cell>
        </row>
        <row r="7">
          <cell r="G7" t="str">
            <v>宮津市</v>
          </cell>
          <cell r="H7" t="str">
            <v>06</v>
          </cell>
          <cell r="I7" t="str">
            <v>その他</v>
          </cell>
          <cell r="J7" t="str">
            <v>06</v>
          </cell>
          <cell r="K7" t="str">
            <v>企業間等連携</v>
          </cell>
          <cell r="L7" t="str">
            <v>06</v>
          </cell>
        </row>
        <row r="8">
          <cell r="G8" t="str">
            <v>亀岡市</v>
          </cell>
          <cell r="H8" t="str">
            <v>07</v>
          </cell>
          <cell r="K8" t="str">
            <v>施策等の普及</v>
          </cell>
          <cell r="L8" t="str">
            <v>07</v>
          </cell>
        </row>
        <row r="9">
          <cell r="G9" t="str">
            <v>城陽市</v>
          </cell>
          <cell r="H9" t="str">
            <v>08</v>
          </cell>
          <cell r="K9" t="str">
            <v>情報化（IT・IoT・AI等）</v>
          </cell>
          <cell r="L9" t="str">
            <v>08</v>
          </cell>
        </row>
        <row r="10">
          <cell r="G10" t="str">
            <v>向日市</v>
          </cell>
          <cell r="H10" t="str">
            <v>09</v>
          </cell>
          <cell r="K10" t="str">
            <v>金融</v>
          </cell>
          <cell r="L10" t="str">
            <v>09</v>
          </cell>
        </row>
        <row r="11">
          <cell r="G11" t="str">
            <v>長岡京市</v>
          </cell>
          <cell r="H11" t="str">
            <v>10</v>
          </cell>
          <cell r="K11" t="str">
            <v>税務</v>
          </cell>
          <cell r="L11" t="str">
            <v>10</v>
          </cell>
        </row>
        <row r="12">
          <cell r="G12" t="str">
            <v>八幡市</v>
          </cell>
          <cell r="H12" t="str">
            <v>11</v>
          </cell>
          <cell r="K12" t="str">
            <v>労働</v>
          </cell>
          <cell r="L12" t="str">
            <v>11</v>
          </cell>
        </row>
        <row r="13">
          <cell r="G13" t="str">
            <v>京田辺市</v>
          </cell>
          <cell r="H13" t="str">
            <v>12</v>
          </cell>
          <cell r="K13" t="str">
            <v>取引</v>
          </cell>
          <cell r="L13" t="str">
            <v>12</v>
          </cell>
        </row>
        <row r="14">
          <cell r="G14" t="str">
            <v>京丹後市</v>
          </cell>
          <cell r="H14" t="str">
            <v>13</v>
          </cell>
          <cell r="K14" t="str">
            <v>環境対策</v>
          </cell>
          <cell r="L14" t="str">
            <v>13</v>
          </cell>
        </row>
        <row r="15">
          <cell r="G15" t="str">
            <v>南丹市</v>
          </cell>
          <cell r="H15" t="str">
            <v>14</v>
          </cell>
          <cell r="K15" t="str">
            <v>創業</v>
          </cell>
          <cell r="L15" t="str">
            <v>14</v>
          </cell>
        </row>
        <row r="16">
          <cell r="G16" t="str">
            <v>木津川市</v>
          </cell>
          <cell r="H16" t="str">
            <v>15</v>
          </cell>
          <cell r="K16" t="str">
            <v>その他</v>
          </cell>
          <cell r="L16" t="str">
            <v>15</v>
          </cell>
        </row>
        <row r="17">
          <cell r="G17" t="str">
            <v>大山崎町</v>
          </cell>
          <cell r="H17" t="str">
            <v>16</v>
          </cell>
        </row>
        <row r="18">
          <cell r="G18" t="str">
            <v>久御山町</v>
          </cell>
          <cell r="H18" t="str">
            <v>17</v>
          </cell>
        </row>
        <row r="19">
          <cell r="G19" t="str">
            <v>井手町</v>
          </cell>
          <cell r="H19" t="str">
            <v>18</v>
          </cell>
        </row>
        <row r="20">
          <cell r="G20" t="str">
            <v>宇治田原町</v>
          </cell>
          <cell r="H20" t="str">
            <v>19</v>
          </cell>
        </row>
        <row r="21">
          <cell r="G21" t="str">
            <v>笠置町</v>
          </cell>
          <cell r="H21" t="str">
            <v>20</v>
          </cell>
        </row>
        <row r="22">
          <cell r="G22" t="str">
            <v>和束町</v>
          </cell>
          <cell r="H22" t="str">
            <v>21</v>
          </cell>
        </row>
        <row r="23">
          <cell r="G23" t="str">
            <v>精華町</v>
          </cell>
          <cell r="H23" t="str">
            <v>22</v>
          </cell>
        </row>
        <row r="24">
          <cell r="G24" t="str">
            <v>南山城村</v>
          </cell>
          <cell r="H24" t="str">
            <v>23</v>
          </cell>
        </row>
        <row r="25">
          <cell r="G25" t="str">
            <v>京丹波町</v>
          </cell>
          <cell r="H25" t="str">
            <v>24</v>
          </cell>
        </row>
        <row r="26">
          <cell r="G26" t="str">
            <v>伊根町</v>
          </cell>
          <cell r="H26" t="str">
            <v>25</v>
          </cell>
        </row>
        <row r="27">
          <cell r="G27" t="str">
            <v>与謝野町</v>
          </cell>
          <cell r="H27" t="str">
            <v>26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_支援事例"/>
      <sheetName val="ﾊﾟﾗﾒﾀ"/>
    </sheetNames>
    <sheetDataSet>
      <sheetData sheetId="0"/>
      <sheetData sheetId="1">
        <row r="2">
          <cell r="G2" t="str">
            <v>京都市</v>
          </cell>
          <cell r="H2" t="str">
            <v>01</v>
          </cell>
          <cell r="I2" t="str">
            <v>製造業</v>
          </cell>
          <cell r="J2" t="str">
            <v>01</v>
          </cell>
          <cell r="K2" t="str">
            <v>経営革新</v>
          </cell>
          <cell r="L2" t="str">
            <v>01</v>
          </cell>
          <cell r="M2" t="str">
            <v>✓</v>
          </cell>
          <cell r="N2">
            <v>1</v>
          </cell>
        </row>
        <row r="3">
          <cell r="G3" t="str">
            <v>福知山市</v>
          </cell>
          <cell r="H3" t="str">
            <v>02</v>
          </cell>
          <cell r="I3" t="str">
            <v>建設業</v>
          </cell>
          <cell r="J3" t="str">
            <v>02</v>
          </cell>
          <cell r="K3" t="str">
            <v>各種計画作成支援</v>
          </cell>
          <cell r="L3" t="str">
            <v>02</v>
          </cell>
        </row>
        <row r="4">
          <cell r="G4" t="str">
            <v>舞鶴市</v>
          </cell>
          <cell r="H4" t="str">
            <v>03</v>
          </cell>
          <cell r="I4" t="str">
            <v>小売業</v>
          </cell>
          <cell r="J4" t="str">
            <v>03</v>
          </cell>
          <cell r="K4" t="str">
            <v>販売・マーケティング</v>
          </cell>
          <cell r="L4" t="str">
            <v>03</v>
          </cell>
        </row>
        <row r="5">
          <cell r="G5" t="str">
            <v>綾部市</v>
          </cell>
          <cell r="H5" t="str">
            <v>04</v>
          </cell>
          <cell r="I5" t="str">
            <v>卸売業</v>
          </cell>
          <cell r="J5" t="str">
            <v>04</v>
          </cell>
          <cell r="K5" t="str">
            <v>事業承継</v>
          </cell>
          <cell r="L5" t="str">
            <v>04</v>
          </cell>
        </row>
        <row r="6">
          <cell r="G6" t="str">
            <v>宇治市</v>
          </cell>
          <cell r="H6" t="str">
            <v>05</v>
          </cell>
          <cell r="I6" t="str">
            <v>サービス業</v>
          </cell>
          <cell r="J6" t="str">
            <v>05</v>
          </cell>
          <cell r="K6" t="str">
            <v>設備関連</v>
          </cell>
          <cell r="L6" t="str">
            <v>05</v>
          </cell>
        </row>
        <row r="7">
          <cell r="G7" t="str">
            <v>宮津市</v>
          </cell>
          <cell r="H7" t="str">
            <v>06</v>
          </cell>
          <cell r="I7" t="str">
            <v>その他</v>
          </cell>
          <cell r="J7" t="str">
            <v>06</v>
          </cell>
          <cell r="K7" t="str">
            <v>企業間等連携</v>
          </cell>
          <cell r="L7" t="str">
            <v>06</v>
          </cell>
        </row>
        <row r="8">
          <cell r="G8" t="str">
            <v>亀岡市</v>
          </cell>
          <cell r="H8" t="str">
            <v>07</v>
          </cell>
          <cell r="K8" t="str">
            <v>施策等の普及</v>
          </cell>
          <cell r="L8" t="str">
            <v>07</v>
          </cell>
        </row>
        <row r="9">
          <cell r="G9" t="str">
            <v>城陽市</v>
          </cell>
          <cell r="H9" t="str">
            <v>08</v>
          </cell>
          <cell r="K9" t="str">
            <v>情報化（IT・IoT・AI等）</v>
          </cell>
          <cell r="L9" t="str">
            <v>08</v>
          </cell>
        </row>
        <row r="10">
          <cell r="G10" t="str">
            <v>向日市</v>
          </cell>
          <cell r="H10" t="str">
            <v>09</v>
          </cell>
          <cell r="K10" t="str">
            <v>金融</v>
          </cell>
          <cell r="L10" t="str">
            <v>09</v>
          </cell>
        </row>
        <row r="11">
          <cell r="G11" t="str">
            <v>長岡京市</v>
          </cell>
          <cell r="H11" t="str">
            <v>10</v>
          </cell>
          <cell r="K11" t="str">
            <v>税務</v>
          </cell>
          <cell r="L11" t="str">
            <v>10</v>
          </cell>
        </row>
        <row r="12">
          <cell r="G12" t="str">
            <v>八幡市</v>
          </cell>
          <cell r="H12" t="str">
            <v>11</v>
          </cell>
          <cell r="K12" t="str">
            <v>労働</v>
          </cell>
          <cell r="L12" t="str">
            <v>11</v>
          </cell>
        </row>
        <row r="13">
          <cell r="G13" t="str">
            <v>京田辺市</v>
          </cell>
          <cell r="H13" t="str">
            <v>12</v>
          </cell>
          <cell r="K13" t="str">
            <v>取引</v>
          </cell>
          <cell r="L13" t="str">
            <v>12</v>
          </cell>
        </row>
        <row r="14">
          <cell r="G14" t="str">
            <v>京丹後市</v>
          </cell>
          <cell r="H14" t="str">
            <v>13</v>
          </cell>
          <cell r="K14" t="str">
            <v>環境対策</v>
          </cell>
          <cell r="L14" t="str">
            <v>13</v>
          </cell>
        </row>
        <row r="15">
          <cell r="G15" t="str">
            <v>南丹市</v>
          </cell>
          <cell r="H15" t="str">
            <v>14</v>
          </cell>
          <cell r="K15" t="str">
            <v>創業</v>
          </cell>
          <cell r="L15" t="str">
            <v>14</v>
          </cell>
        </row>
        <row r="16">
          <cell r="G16" t="str">
            <v>木津川市</v>
          </cell>
          <cell r="H16" t="str">
            <v>15</v>
          </cell>
          <cell r="K16" t="str">
            <v>その他</v>
          </cell>
          <cell r="L16" t="str">
            <v>15</v>
          </cell>
        </row>
        <row r="17">
          <cell r="G17" t="str">
            <v>大山崎町</v>
          </cell>
          <cell r="H17" t="str">
            <v>16</v>
          </cell>
        </row>
        <row r="18">
          <cell r="G18" t="str">
            <v>久御山町</v>
          </cell>
          <cell r="H18" t="str">
            <v>17</v>
          </cell>
        </row>
        <row r="19">
          <cell r="G19" t="str">
            <v>井手町</v>
          </cell>
          <cell r="H19" t="str">
            <v>18</v>
          </cell>
        </row>
        <row r="20">
          <cell r="G20" t="str">
            <v>宇治田原町</v>
          </cell>
          <cell r="H20" t="str">
            <v>19</v>
          </cell>
        </row>
        <row r="21">
          <cell r="G21" t="str">
            <v>笠置町</v>
          </cell>
          <cell r="H21" t="str">
            <v>20</v>
          </cell>
        </row>
        <row r="22">
          <cell r="G22" t="str">
            <v>和束町</v>
          </cell>
          <cell r="H22" t="str">
            <v>21</v>
          </cell>
        </row>
        <row r="23">
          <cell r="G23" t="str">
            <v>精華町</v>
          </cell>
          <cell r="H23" t="str">
            <v>22</v>
          </cell>
        </row>
        <row r="24">
          <cell r="G24" t="str">
            <v>南山城村</v>
          </cell>
          <cell r="H24" t="str">
            <v>23</v>
          </cell>
        </row>
        <row r="25">
          <cell r="G25" t="str">
            <v>京丹波町</v>
          </cell>
          <cell r="H25" t="str">
            <v>24</v>
          </cell>
        </row>
        <row r="26">
          <cell r="G26" t="str">
            <v>伊根町</v>
          </cell>
          <cell r="H26" t="str">
            <v>25</v>
          </cell>
        </row>
        <row r="27">
          <cell r="G27" t="str">
            <v>与謝野町</v>
          </cell>
          <cell r="H27" t="str">
            <v>26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_支援事例"/>
      <sheetName val="ﾊﾟﾗﾒﾀ"/>
    </sheetNames>
    <sheetDataSet>
      <sheetData sheetId="0"/>
      <sheetData sheetId="1">
        <row r="2">
          <cell r="G2" t="str">
            <v>京都市</v>
          </cell>
          <cell r="H2" t="str">
            <v>01</v>
          </cell>
          <cell r="I2" t="str">
            <v>製造業</v>
          </cell>
          <cell r="J2" t="str">
            <v>01</v>
          </cell>
          <cell r="K2" t="str">
            <v>経営革新</v>
          </cell>
          <cell r="L2" t="str">
            <v>01</v>
          </cell>
          <cell r="M2" t="str">
            <v>✓</v>
          </cell>
          <cell r="N2">
            <v>1</v>
          </cell>
        </row>
        <row r="3">
          <cell r="G3" t="str">
            <v>福知山市</v>
          </cell>
          <cell r="H3" t="str">
            <v>02</v>
          </cell>
          <cell r="I3" t="str">
            <v>建設業</v>
          </cell>
          <cell r="J3" t="str">
            <v>02</v>
          </cell>
          <cell r="K3" t="str">
            <v>各種計画作成支援</v>
          </cell>
          <cell r="L3" t="str">
            <v>02</v>
          </cell>
        </row>
        <row r="4">
          <cell r="G4" t="str">
            <v>舞鶴市</v>
          </cell>
          <cell r="H4" t="str">
            <v>03</v>
          </cell>
          <cell r="I4" t="str">
            <v>小売業</v>
          </cell>
          <cell r="J4" t="str">
            <v>03</v>
          </cell>
          <cell r="K4" t="str">
            <v>販売・マーケティング</v>
          </cell>
          <cell r="L4" t="str">
            <v>03</v>
          </cell>
        </row>
        <row r="5">
          <cell r="G5" t="str">
            <v>綾部市</v>
          </cell>
          <cell r="H5" t="str">
            <v>04</v>
          </cell>
          <cell r="I5" t="str">
            <v>卸売業</v>
          </cell>
          <cell r="J5" t="str">
            <v>04</v>
          </cell>
          <cell r="K5" t="str">
            <v>事業承継</v>
          </cell>
          <cell r="L5" t="str">
            <v>04</v>
          </cell>
        </row>
        <row r="6">
          <cell r="G6" t="str">
            <v>宇治市</v>
          </cell>
          <cell r="H6" t="str">
            <v>05</v>
          </cell>
          <cell r="I6" t="str">
            <v>サービス業</v>
          </cell>
          <cell r="J6" t="str">
            <v>05</v>
          </cell>
          <cell r="K6" t="str">
            <v>設備関連</v>
          </cell>
          <cell r="L6" t="str">
            <v>05</v>
          </cell>
        </row>
        <row r="7">
          <cell r="G7" t="str">
            <v>宮津市</v>
          </cell>
          <cell r="H7" t="str">
            <v>06</v>
          </cell>
          <cell r="I7" t="str">
            <v>その他</v>
          </cell>
          <cell r="J7" t="str">
            <v>06</v>
          </cell>
          <cell r="K7" t="str">
            <v>企業間等連携</v>
          </cell>
          <cell r="L7" t="str">
            <v>06</v>
          </cell>
        </row>
        <row r="8">
          <cell r="G8" t="str">
            <v>亀岡市</v>
          </cell>
          <cell r="H8" t="str">
            <v>07</v>
          </cell>
          <cell r="K8" t="str">
            <v>施策等の普及</v>
          </cell>
          <cell r="L8" t="str">
            <v>07</v>
          </cell>
        </row>
        <row r="9">
          <cell r="G9" t="str">
            <v>城陽市</v>
          </cell>
          <cell r="H9" t="str">
            <v>08</v>
          </cell>
          <cell r="K9" t="str">
            <v>情報化（IT・IoT・AI等）</v>
          </cell>
          <cell r="L9" t="str">
            <v>08</v>
          </cell>
        </row>
        <row r="10">
          <cell r="G10" t="str">
            <v>向日市</v>
          </cell>
          <cell r="H10" t="str">
            <v>09</v>
          </cell>
          <cell r="K10" t="str">
            <v>金融</v>
          </cell>
          <cell r="L10" t="str">
            <v>09</v>
          </cell>
        </row>
        <row r="11">
          <cell r="G11" t="str">
            <v>長岡京市</v>
          </cell>
          <cell r="H11" t="str">
            <v>10</v>
          </cell>
          <cell r="K11" t="str">
            <v>税務</v>
          </cell>
          <cell r="L11" t="str">
            <v>10</v>
          </cell>
        </row>
        <row r="12">
          <cell r="G12" t="str">
            <v>八幡市</v>
          </cell>
          <cell r="H12" t="str">
            <v>11</v>
          </cell>
          <cell r="K12" t="str">
            <v>労働</v>
          </cell>
          <cell r="L12" t="str">
            <v>11</v>
          </cell>
        </row>
        <row r="13">
          <cell r="G13" t="str">
            <v>京田辺市</v>
          </cell>
          <cell r="H13" t="str">
            <v>12</v>
          </cell>
          <cell r="K13" t="str">
            <v>取引</v>
          </cell>
          <cell r="L13" t="str">
            <v>12</v>
          </cell>
        </row>
        <row r="14">
          <cell r="G14" t="str">
            <v>京丹後市</v>
          </cell>
          <cell r="H14" t="str">
            <v>13</v>
          </cell>
          <cell r="K14" t="str">
            <v>環境対策</v>
          </cell>
          <cell r="L14" t="str">
            <v>13</v>
          </cell>
        </row>
        <row r="15">
          <cell r="G15" t="str">
            <v>南丹市</v>
          </cell>
          <cell r="H15" t="str">
            <v>14</v>
          </cell>
          <cell r="K15" t="str">
            <v>創業</v>
          </cell>
          <cell r="L15" t="str">
            <v>14</v>
          </cell>
        </row>
        <row r="16">
          <cell r="G16" t="str">
            <v>木津川市</v>
          </cell>
          <cell r="H16" t="str">
            <v>15</v>
          </cell>
          <cell r="K16" t="str">
            <v>その他</v>
          </cell>
          <cell r="L16" t="str">
            <v>15</v>
          </cell>
        </row>
        <row r="17">
          <cell r="G17" t="str">
            <v>大山崎町</v>
          </cell>
          <cell r="H17" t="str">
            <v>16</v>
          </cell>
        </row>
        <row r="18">
          <cell r="G18" t="str">
            <v>久御山町</v>
          </cell>
          <cell r="H18" t="str">
            <v>17</v>
          </cell>
        </row>
        <row r="19">
          <cell r="G19" t="str">
            <v>井手町</v>
          </cell>
          <cell r="H19" t="str">
            <v>18</v>
          </cell>
        </row>
        <row r="20">
          <cell r="G20" t="str">
            <v>宇治田原町</v>
          </cell>
          <cell r="H20" t="str">
            <v>19</v>
          </cell>
        </row>
        <row r="21">
          <cell r="G21" t="str">
            <v>笠置町</v>
          </cell>
          <cell r="H21" t="str">
            <v>20</v>
          </cell>
        </row>
        <row r="22">
          <cell r="G22" t="str">
            <v>和束町</v>
          </cell>
          <cell r="H22" t="str">
            <v>21</v>
          </cell>
        </row>
        <row r="23">
          <cell r="G23" t="str">
            <v>精華町</v>
          </cell>
          <cell r="H23" t="str">
            <v>22</v>
          </cell>
        </row>
        <row r="24">
          <cell r="G24" t="str">
            <v>南山城村</v>
          </cell>
          <cell r="H24" t="str">
            <v>23</v>
          </cell>
        </row>
        <row r="25">
          <cell r="G25" t="str">
            <v>京丹波町</v>
          </cell>
          <cell r="H25" t="str">
            <v>24</v>
          </cell>
        </row>
        <row r="26">
          <cell r="G26" t="str">
            <v>伊根町</v>
          </cell>
          <cell r="H26" t="str">
            <v>25</v>
          </cell>
        </row>
        <row r="27">
          <cell r="G27" t="str">
            <v>与謝野町</v>
          </cell>
          <cell r="H27" t="str">
            <v>26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_支援事例"/>
      <sheetName val="ﾊﾟﾗﾒﾀ"/>
    </sheetNames>
    <sheetDataSet>
      <sheetData sheetId="0"/>
      <sheetData sheetId="1">
        <row r="2">
          <cell r="G2" t="str">
            <v>京都市</v>
          </cell>
          <cell r="H2" t="str">
            <v>01</v>
          </cell>
          <cell r="I2" t="str">
            <v>製造業</v>
          </cell>
          <cell r="J2" t="str">
            <v>01</v>
          </cell>
          <cell r="K2" t="str">
            <v>経営革新</v>
          </cell>
          <cell r="L2" t="str">
            <v>01</v>
          </cell>
          <cell r="M2" t="str">
            <v>✓</v>
          </cell>
          <cell r="N2">
            <v>1</v>
          </cell>
        </row>
        <row r="3">
          <cell r="G3" t="str">
            <v>福知山市</v>
          </cell>
          <cell r="H3" t="str">
            <v>02</v>
          </cell>
          <cell r="I3" t="str">
            <v>建設業</v>
          </cell>
          <cell r="J3" t="str">
            <v>02</v>
          </cell>
          <cell r="K3" t="str">
            <v>各種計画作成支援</v>
          </cell>
          <cell r="L3" t="str">
            <v>02</v>
          </cell>
        </row>
        <row r="4">
          <cell r="G4" t="str">
            <v>舞鶴市</v>
          </cell>
          <cell r="H4" t="str">
            <v>03</v>
          </cell>
          <cell r="I4" t="str">
            <v>小売業</v>
          </cell>
          <cell r="J4" t="str">
            <v>03</v>
          </cell>
          <cell r="K4" t="str">
            <v>販売・マーケティング</v>
          </cell>
          <cell r="L4" t="str">
            <v>03</v>
          </cell>
        </row>
        <row r="5">
          <cell r="G5" t="str">
            <v>綾部市</v>
          </cell>
          <cell r="H5" t="str">
            <v>04</v>
          </cell>
          <cell r="I5" t="str">
            <v>卸売業</v>
          </cell>
          <cell r="J5" t="str">
            <v>04</v>
          </cell>
          <cell r="K5" t="str">
            <v>事業承継</v>
          </cell>
          <cell r="L5" t="str">
            <v>04</v>
          </cell>
        </row>
        <row r="6">
          <cell r="G6" t="str">
            <v>宇治市</v>
          </cell>
          <cell r="H6" t="str">
            <v>05</v>
          </cell>
          <cell r="I6" t="str">
            <v>サービス業</v>
          </cell>
          <cell r="J6" t="str">
            <v>05</v>
          </cell>
          <cell r="K6" t="str">
            <v>設備関連</v>
          </cell>
          <cell r="L6" t="str">
            <v>05</v>
          </cell>
        </row>
        <row r="7">
          <cell r="G7" t="str">
            <v>宮津市</v>
          </cell>
          <cell r="H7" t="str">
            <v>06</v>
          </cell>
          <cell r="I7" t="str">
            <v>その他</v>
          </cell>
          <cell r="J7" t="str">
            <v>06</v>
          </cell>
          <cell r="K7" t="str">
            <v>企業間等連携</v>
          </cell>
          <cell r="L7" t="str">
            <v>06</v>
          </cell>
        </row>
        <row r="8">
          <cell r="G8" t="str">
            <v>亀岡市</v>
          </cell>
          <cell r="H8" t="str">
            <v>07</v>
          </cell>
          <cell r="K8" t="str">
            <v>施策等の普及</v>
          </cell>
          <cell r="L8" t="str">
            <v>07</v>
          </cell>
        </row>
        <row r="9">
          <cell r="G9" t="str">
            <v>城陽市</v>
          </cell>
          <cell r="H9" t="str">
            <v>08</v>
          </cell>
          <cell r="K9" t="str">
            <v>情報化（IT・IoT・AI等）</v>
          </cell>
          <cell r="L9" t="str">
            <v>08</v>
          </cell>
        </row>
        <row r="10">
          <cell r="G10" t="str">
            <v>向日市</v>
          </cell>
          <cell r="H10" t="str">
            <v>09</v>
          </cell>
          <cell r="K10" t="str">
            <v>金融</v>
          </cell>
          <cell r="L10" t="str">
            <v>09</v>
          </cell>
        </row>
        <row r="11">
          <cell r="G11" t="str">
            <v>長岡京市</v>
          </cell>
          <cell r="H11" t="str">
            <v>10</v>
          </cell>
          <cell r="K11" t="str">
            <v>税務</v>
          </cell>
          <cell r="L11" t="str">
            <v>10</v>
          </cell>
        </row>
        <row r="12">
          <cell r="G12" t="str">
            <v>八幡市</v>
          </cell>
          <cell r="H12" t="str">
            <v>11</v>
          </cell>
          <cell r="K12" t="str">
            <v>労働</v>
          </cell>
          <cell r="L12" t="str">
            <v>11</v>
          </cell>
        </row>
        <row r="13">
          <cell r="G13" t="str">
            <v>京田辺市</v>
          </cell>
          <cell r="H13" t="str">
            <v>12</v>
          </cell>
          <cell r="K13" t="str">
            <v>取引</v>
          </cell>
          <cell r="L13" t="str">
            <v>12</v>
          </cell>
        </row>
        <row r="14">
          <cell r="G14" t="str">
            <v>京丹後市</v>
          </cell>
          <cell r="H14" t="str">
            <v>13</v>
          </cell>
          <cell r="K14" t="str">
            <v>環境対策</v>
          </cell>
          <cell r="L14" t="str">
            <v>13</v>
          </cell>
        </row>
        <row r="15">
          <cell r="G15" t="str">
            <v>南丹市</v>
          </cell>
          <cell r="H15" t="str">
            <v>14</v>
          </cell>
          <cell r="K15" t="str">
            <v>創業</v>
          </cell>
          <cell r="L15" t="str">
            <v>14</v>
          </cell>
        </row>
        <row r="16">
          <cell r="G16" t="str">
            <v>木津川市</v>
          </cell>
          <cell r="H16" t="str">
            <v>15</v>
          </cell>
          <cell r="K16" t="str">
            <v>その他</v>
          </cell>
          <cell r="L16" t="str">
            <v>15</v>
          </cell>
        </row>
        <row r="17">
          <cell r="G17" t="str">
            <v>大山崎町</v>
          </cell>
          <cell r="H17" t="str">
            <v>16</v>
          </cell>
        </row>
        <row r="18">
          <cell r="G18" t="str">
            <v>久御山町</v>
          </cell>
          <cell r="H18" t="str">
            <v>17</v>
          </cell>
        </row>
        <row r="19">
          <cell r="G19" t="str">
            <v>井手町</v>
          </cell>
          <cell r="H19" t="str">
            <v>18</v>
          </cell>
        </row>
        <row r="20">
          <cell r="G20" t="str">
            <v>宇治田原町</v>
          </cell>
          <cell r="H20" t="str">
            <v>19</v>
          </cell>
        </row>
        <row r="21">
          <cell r="G21" t="str">
            <v>笠置町</v>
          </cell>
          <cell r="H21" t="str">
            <v>20</v>
          </cell>
        </row>
        <row r="22">
          <cell r="G22" t="str">
            <v>和束町</v>
          </cell>
          <cell r="H22" t="str">
            <v>21</v>
          </cell>
        </row>
        <row r="23">
          <cell r="G23" t="str">
            <v>精華町</v>
          </cell>
          <cell r="H23" t="str">
            <v>22</v>
          </cell>
        </row>
        <row r="24">
          <cell r="G24" t="str">
            <v>南山城村</v>
          </cell>
          <cell r="H24" t="str">
            <v>23</v>
          </cell>
        </row>
        <row r="25">
          <cell r="G25" t="str">
            <v>京丹波町</v>
          </cell>
          <cell r="H25" t="str">
            <v>24</v>
          </cell>
        </row>
        <row r="26">
          <cell r="G26" t="str">
            <v>伊根町</v>
          </cell>
          <cell r="H26" t="str">
            <v>25</v>
          </cell>
        </row>
        <row r="27">
          <cell r="G27" t="str">
            <v>与謝野町</v>
          </cell>
          <cell r="H27" t="str">
            <v>26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_支援事例"/>
      <sheetName val="ﾊﾟﾗﾒﾀ"/>
    </sheetNames>
    <sheetDataSet>
      <sheetData sheetId="0"/>
      <sheetData sheetId="1">
        <row r="2">
          <cell r="G2" t="str">
            <v>京都市</v>
          </cell>
          <cell r="H2" t="str">
            <v>01</v>
          </cell>
          <cell r="I2" t="str">
            <v>製造業</v>
          </cell>
          <cell r="J2" t="str">
            <v>01</v>
          </cell>
          <cell r="K2" t="str">
            <v>経営革新</v>
          </cell>
          <cell r="L2" t="str">
            <v>01</v>
          </cell>
          <cell r="M2" t="str">
            <v>✓</v>
          </cell>
          <cell r="N2">
            <v>1</v>
          </cell>
        </row>
        <row r="3">
          <cell r="G3" t="str">
            <v>福知山市</v>
          </cell>
          <cell r="H3" t="str">
            <v>02</v>
          </cell>
          <cell r="I3" t="str">
            <v>建設業</v>
          </cell>
          <cell r="J3" t="str">
            <v>02</v>
          </cell>
          <cell r="K3" t="str">
            <v>各種計画作成支援</v>
          </cell>
          <cell r="L3" t="str">
            <v>02</v>
          </cell>
        </row>
        <row r="4">
          <cell r="G4" t="str">
            <v>舞鶴市</v>
          </cell>
          <cell r="H4" t="str">
            <v>03</v>
          </cell>
          <cell r="I4" t="str">
            <v>小売業</v>
          </cell>
          <cell r="J4" t="str">
            <v>03</v>
          </cell>
          <cell r="K4" t="str">
            <v>販売・マーケティング</v>
          </cell>
          <cell r="L4" t="str">
            <v>03</v>
          </cell>
        </row>
        <row r="5">
          <cell r="G5" t="str">
            <v>綾部市</v>
          </cell>
          <cell r="H5" t="str">
            <v>04</v>
          </cell>
          <cell r="I5" t="str">
            <v>卸売業</v>
          </cell>
          <cell r="J5" t="str">
            <v>04</v>
          </cell>
          <cell r="K5" t="str">
            <v>事業承継</v>
          </cell>
          <cell r="L5" t="str">
            <v>04</v>
          </cell>
        </row>
        <row r="6">
          <cell r="G6" t="str">
            <v>宇治市</v>
          </cell>
          <cell r="H6" t="str">
            <v>05</v>
          </cell>
          <cell r="I6" t="str">
            <v>サービス業</v>
          </cell>
          <cell r="J6" t="str">
            <v>05</v>
          </cell>
          <cell r="K6" t="str">
            <v>設備関連</v>
          </cell>
          <cell r="L6" t="str">
            <v>05</v>
          </cell>
        </row>
        <row r="7">
          <cell r="G7" t="str">
            <v>宮津市</v>
          </cell>
          <cell r="H7" t="str">
            <v>06</v>
          </cell>
          <cell r="I7" t="str">
            <v>その他</v>
          </cell>
          <cell r="J7" t="str">
            <v>06</v>
          </cell>
          <cell r="K7" t="str">
            <v>企業間等連携</v>
          </cell>
          <cell r="L7" t="str">
            <v>06</v>
          </cell>
        </row>
        <row r="8">
          <cell r="G8" t="str">
            <v>亀岡市</v>
          </cell>
          <cell r="H8" t="str">
            <v>07</v>
          </cell>
          <cell r="K8" t="str">
            <v>施策等の普及</v>
          </cell>
          <cell r="L8" t="str">
            <v>07</v>
          </cell>
        </row>
        <row r="9">
          <cell r="G9" t="str">
            <v>城陽市</v>
          </cell>
          <cell r="H9" t="str">
            <v>08</v>
          </cell>
          <cell r="K9" t="str">
            <v>情報化（IT・IoT・AI等）</v>
          </cell>
          <cell r="L9" t="str">
            <v>08</v>
          </cell>
        </row>
        <row r="10">
          <cell r="G10" t="str">
            <v>向日市</v>
          </cell>
          <cell r="H10" t="str">
            <v>09</v>
          </cell>
          <cell r="K10" t="str">
            <v>金融</v>
          </cell>
          <cell r="L10" t="str">
            <v>09</v>
          </cell>
        </row>
        <row r="11">
          <cell r="G11" t="str">
            <v>長岡京市</v>
          </cell>
          <cell r="H11" t="str">
            <v>10</v>
          </cell>
          <cell r="K11" t="str">
            <v>税務</v>
          </cell>
          <cell r="L11" t="str">
            <v>10</v>
          </cell>
        </row>
        <row r="12">
          <cell r="G12" t="str">
            <v>八幡市</v>
          </cell>
          <cell r="H12" t="str">
            <v>11</v>
          </cell>
          <cell r="K12" t="str">
            <v>労働</v>
          </cell>
          <cell r="L12" t="str">
            <v>11</v>
          </cell>
        </row>
        <row r="13">
          <cell r="G13" t="str">
            <v>京田辺市</v>
          </cell>
          <cell r="H13" t="str">
            <v>12</v>
          </cell>
          <cell r="K13" t="str">
            <v>取引</v>
          </cell>
          <cell r="L13" t="str">
            <v>12</v>
          </cell>
        </row>
        <row r="14">
          <cell r="G14" t="str">
            <v>京丹後市</v>
          </cell>
          <cell r="H14" t="str">
            <v>13</v>
          </cell>
          <cell r="K14" t="str">
            <v>環境対策</v>
          </cell>
          <cell r="L14" t="str">
            <v>13</v>
          </cell>
        </row>
        <row r="15">
          <cell r="G15" t="str">
            <v>南丹市</v>
          </cell>
          <cell r="H15" t="str">
            <v>14</v>
          </cell>
          <cell r="K15" t="str">
            <v>創業</v>
          </cell>
          <cell r="L15" t="str">
            <v>14</v>
          </cell>
        </row>
        <row r="16">
          <cell r="G16" t="str">
            <v>木津川市</v>
          </cell>
          <cell r="H16" t="str">
            <v>15</v>
          </cell>
          <cell r="K16" t="str">
            <v>その他</v>
          </cell>
          <cell r="L16" t="str">
            <v>15</v>
          </cell>
        </row>
        <row r="17">
          <cell r="G17" t="str">
            <v>大山崎町</v>
          </cell>
          <cell r="H17" t="str">
            <v>16</v>
          </cell>
        </row>
        <row r="18">
          <cell r="G18" t="str">
            <v>久御山町</v>
          </cell>
          <cell r="H18" t="str">
            <v>17</v>
          </cell>
        </row>
        <row r="19">
          <cell r="G19" t="str">
            <v>井手町</v>
          </cell>
          <cell r="H19" t="str">
            <v>18</v>
          </cell>
        </row>
        <row r="20">
          <cell r="G20" t="str">
            <v>宇治田原町</v>
          </cell>
          <cell r="H20" t="str">
            <v>19</v>
          </cell>
        </row>
        <row r="21">
          <cell r="G21" t="str">
            <v>笠置町</v>
          </cell>
          <cell r="H21" t="str">
            <v>20</v>
          </cell>
        </row>
        <row r="22">
          <cell r="G22" t="str">
            <v>和束町</v>
          </cell>
          <cell r="H22" t="str">
            <v>21</v>
          </cell>
        </row>
        <row r="23">
          <cell r="G23" t="str">
            <v>精華町</v>
          </cell>
          <cell r="H23" t="str">
            <v>22</v>
          </cell>
        </row>
        <row r="24">
          <cell r="G24" t="str">
            <v>南山城村</v>
          </cell>
          <cell r="H24" t="str">
            <v>23</v>
          </cell>
        </row>
        <row r="25">
          <cell r="G25" t="str">
            <v>京丹波町</v>
          </cell>
          <cell r="H25" t="str">
            <v>24</v>
          </cell>
        </row>
        <row r="26">
          <cell r="G26" t="str">
            <v>伊根町</v>
          </cell>
          <cell r="H26" t="str">
            <v>25</v>
          </cell>
        </row>
        <row r="27">
          <cell r="G27" t="str">
            <v>与謝野町</v>
          </cell>
          <cell r="H27" t="str">
            <v>26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_支援事例"/>
      <sheetName val="ﾊﾟﾗﾒﾀ"/>
    </sheetNames>
    <sheetDataSet>
      <sheetData sheetId="0"/>
      <sheetData sheetId="1">
        <row r="2">
          <cell r="G2" t="str">
            <v>京都市</v>
          </cell>
          <cell r="H2" t="str">
            <v>01</v>
          </cell>
          <cell r="I2" t="str">
            <v>製造業</v>
          </cell>
          <cell r="J2" t="str">
            <v>01</v>
          </cell>
          <cell r="K2" t="str">
            <v>経営革新</v>
          </cell>
          <cell r="L2" t="str">
            <v>01</v>
          </cell>
          <cell r="M2" t="str">
            <v>✓</v>
          </cell>
          <cell r="N2">
            <v>1</v>
          </cell>
        </row>
        <row r="3">
          <cell r="G3" t="str">
            <v>福知山市</v>
          </cell>
          <cell r="H3" t="str">
            <v>02</v>
          </cell>
          <cell r="I3" t="str">
            <v>建設業</v>
          </cell>
          <cell r="J3" t="str">
            <v>02</v>
          </cell>
          <cell r="K3" t="str">
            <v>各種計画作成支援</v>
          </cell>
          <cell r="L3" t="str">
            <v>02</v>
          </cell>
        </row>
        <row r="4">
          <cell r="G4" t="str">
            <v>舞鶴市</v>
          </cell>
          <cell r="H4" t="str">
            <v>03</v>
          </cell>
          <cell r="I4" t="str">
            <v>小売業</v>
          </cell>
          <cell r="J4" t="str">
            <v>03</v>
          </cell>
          <cell r="K4" t="str">
            <v>販売・マーケティング</v>
          </cell>
          <cell r="L4" t="str">
            <v>03</v>
          </cell>
        </row>
        <row r="5">
          <cell r="G5" t="str">
            <v>綾部市</v>
          </cell>
          <cell r="H5" t="str">
            <v>04</v>
          </cell>
          <cell r="I5" t="str">
            <v>卸売業</v>
          </cell>
          <cell r="J5" t="str">
            <v>04</v>
          </cell>
          <cell r="K5" t="str">
            <v>事業承継</v>
          </cell>
          <cell r="L5" t="str">
            <v>04</v>
          </cell>
        </row>
        <row r="6">
          <cell r="G6" t="str">
            <v>宇治市</v>
          </cell>
          <cell r="H6" t="str">
            <v>05</v>
          </cell>
          <cell r="I6" t="str">
            <v>サービス業</v>
          </cell>
          <cell r="J6" t="str">
            <v>05</v>
          </cell>
          <cell r="K6" t="str">
            <v>設備関連</v>
          </cell>
          <cell r="L6" t="str">
            <v>05</v>
          </cell>
        </row>
        <row r="7">
          <cell r="G7" t="str">
            <v>宮津市</v>
          </cell>
          <cell r="H7" t="str">
            <v>06</v>
          </cell>
          <cell r="I7" t="str">
            <v>その他</v>
          </cell>
          <cell r="J7" t="str">
            <v>06</v>
          </cell>
          <cell r="K7" t="str">
            <v>企業間等連携</v>
          </cell>
          <cell r="L7" t="str">
            <v>06</v>
          </cell>
        </row>
        <row r="8">
          <cell r="G8" t="str">
            <v>亀岡市</v>
          </cell>
          <cell r="H8" t="str">
            <v>07</v>
          </cell>
          <cell r="K8" t="str">
            <v>施策等の普及</v>
          </cell>
          <cell r="L8" t="str">
            <v>07</v>
          </cell>
        </row>
        <row r="9">
          <cell r="G9" t="str">
            <v>城陽市</v>
          </cell>
          <cell r="H9" t="str">
            <v>08</v>
          </cell>
          <cell r="K9" t="str">
            <v>情報化（IT・IoT・AI等）</v>
          </cell>
          <cell r="L9" t="str">
            <v>08</v>
          </cell>
        </row>
        <row r="10">
          <cell r="G10" t="str">
            <v>向日市</v>
          </cell>
          <cell r="H10" t="str">
            <v>09</v>
          </cell>
          <cell r="K10" t="str">
            <v>金融</v>
          </cell>
          <cell r="L10" t="str">
            <v>09</v>
          </cell>
        </row>
        <row r="11">
          <cell r="G11" t="str">
            <v>長岡京市</v>
          </cell>
          <cell r="H11" t="str">
            <v>10</v>
          </cell>
          <cell r="K11" t="str">
            <v>税務</v>
          </cell>
          <cell r="L11" t="str">
            <v>10</v>
          </cell>
        </row>
        <row r="12">
          <cell r="G12" t="str">
            <v>八幡市</v>
          </cell>
          <cell r="H12" t="str">
            <v>11</v>
          </cell>
          <cell r="K12" t="str">
            <v>労働</v>
          </cell>
          <cell r="L12" t="str">
            <v>11</v>
          </cell>
        </row>
        <row r="13">
          <cell r="G13" t="str">
            <v>京田辺市</v>
          </cell>
          <cell r="H13" t="str">
            <v>12</v>
          </cell>
          <cell r="K13" t="str">
            <v>取引</v>
          </cell>
          <cell r="L13" t="str">
            <v>12</v>
          </cell>
        </row>
        <row r="14">
          <cell r="G14" t="str">
            <v>京丹後市</v>
          </cell>
          <cell r="H14" t="str">
            <v>13</v>
          </cell>
          <cell r="K14" t="str">
            <v>環境対策</v>
          </cell>
          <cell r="L14" t="str">
            <v>13</v>
          </cell>
        </row>
        <row r="15">
          <cell r="G15" t="str">
            <v>南丹市</v>
          </cell>
          <cell r="H15" t="str">
            <v>14</v>
          </cell>
          <cell r="K15" t="str">
            <v>創業</v>
          </cell>
          <cell r="L15" t="str">
            <v>14</v>
          </cell>
        </row>
        <row r="16">
          <cell r="G16" t="str">
            <v>木津川市</v>
          </cell>
          <cell r="H16" t="str">
            <v>15</v>
          </cell>
          <cell r="K16" t="str">
            <v>その他</v>
          </cell>
          <cell r="L16" t="str">
            <v>15</v>
          </cell>
        </row>
        <row r="17">
          <cell r="G17" t="str">
            <v>大山崎町</v>
          </cell>
          <cell r="H17" t="str">
            <v>16</v>
          </cell>
        </row>
        <row r="18">
          <cell r="G18" t="str">
            <v>久御山町</v>
          </cell>
          <cell r="H18" t="str">
            <v>17</v>
          </cell>
        </row>
        <row r="19">
          <cell r="G19" t="str">
            <v>井手町</v>
          </cell>
          <cell r="H19" t="str">
            <v>18</v>
          </cell>
        </row>
        <row r="20">
          <cell r="G20" t="str">
            <v>宇治田原町</v>
          </cell>
          <cell r="H20" t="str">
            <v>19</v>
          </cell>
        </row>
        <row r="21">
          <cell r="G21" t="str">
            <v>笠置町</v>
          </cell>
          <cell r="H21" t="str">
            <v>20</v>
          </cell>
        </row>
        <row r="22">
          <cell r="G22" t="str">
            <v>和束町</v>
          </cell>
          <cell r="H22" t="str">
            <v>21</v>
          </cell>
        </row>
        <row r="23">
          <cell r="G23" t="str">
            <v>精華町</v>
          </cell>
          <cell r="H23" t="str">
            <v>22</v>
          </cell>
        </row>
        <row r="24">
          <cell r="G24" t="str">
            <v>南山城村</v>
          </cell>
          <cell r="H24" t="str">
            <v>23</v>
          </cell>
        </row>
        <row r="25">
          <cell r="G25" t="str">
            <v>京丹波町</v>
          </cell>
          <cell r="H25" t="str">
            <v>24</v>
          </cell>
        </row>
        <row r="26">
          <cell r="G26" t="str">
            <v>伊根町</v>
          </cell>
          <cell r="H26" t="str">
            <v>25</v>
          </cell>
        </row>
        <row r="27">
          <cell r="G27" t="str">
            <v>与謝野町</v>
          </cell>
          <cell r="H27" t="str">
            <v>26</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_支援事例"/>
      <sheetName val="ﾊﾟﾗﾒﾀ"/>
    </sheetNames>
    <sheetDataSet>
      <sheetData sheetId="0"/>
      <sheetData sheetId="1">
        <row r="2">
          <cell r="G2" t="str">
            <v>京都市</v>
          </cell>
          <cell r="H2" t="str">
            <v>01</v>
          </cell>
          <cell r="I2" t="str">
            <v>製造業</v>
          </cell>
          <cell r="J2" t="str">
            <v>01</v>
          </cell>
          <cell r="K2" t="str">
            <v>経営革新</v>
          </cell>
          <cell r="L2" t="str">
            <v>01</v>
          </cell>
          <cell r="M2" t="str">
            <v>✓</v>
          </cell>
          <cell r="N2">
            <v>1</v>
          </cell>
        </row>
        <row r="3">
          <cell r="G3" t="str">
            <v>福知山市</v>
          </cell>
          <cell r="H3" t="str">
            <v>02</v>
          </cell>
          <cell r="I3" t="str">
            <v>建設業</v>
          </cell>
          <cell r="J3" t="str">
            <v>02</v>
          </cell>
          <cell r="K3" t="str">
            <v>各種計画作成支援</v>
          </cell>
          <cell r="L3" t="str">
            <v>02</v>
          </cell>
        </row>
        <row r="4">
          <cell r="G4" t="str">
            <v>舞鶴市</v>
          </cell>
          <cell r="H4" t="str">
            <v>03</v>
          </cell>
          <cell r="I4" t="str">
            <v>小売業</v>
          </cell>
          <cell r="J4" t="str">
            <v>03</v>
          </cell>
          <cell r="K4" t="str">
            <v>販売・マーケティング</v>
          </cell>
          <cell r="L4" t="str">
            <v>03</v>
          </cell>
        </row>
        <row r="5">
          <cell r="G5" t="str">
            <v>綾部市</v>
          </cell>
          <cell r="H5" t="str">
            <v>04</v>
          </cell>
          <cell r="I5" t="str">
            <v>卸売業</v>
          </cell>
          <cell r="J5" t="str">
            <v>04</v>
          </cell>
          <cell r="K5" t="str">
            <v>事業承継</v>
          </cell>
          <cell r="L5" t="str">
            <v>04</v>
          </cell>
        </row>
        <row r="6">
          <cell r="G6" t="str">
            <v>宇治市</v>
          </cell>
          <cell r="H6" t="str">
            <v>05</v>
          </cell>
          <cell r="I6" t="str">
            <v>サービス業</v>
          </cell>
          <cell r="J6" t="str">
            <v>05</v>
          </cell>
          <cell r="K6" t="str">
            <v>設備関連</v>
          </cell>
          <cell r="L6" t="str">
            <v>05</v>
          </cell>
        </row>
        <row r="7">
          <cell r="G7" t="str">
            <v>宮津市</v>
          </cell>
          <cell r="H7" t="str">
            <v>06</v>
          </cell>
          <cell r="I7" t="str">
            <v>その他</v>
          </cell>
          <cell r="J7" t="str">
            <v>06</v>
          </cell>
          <cell r="K7" t="str">
            <v>企業間等連携</v>
          </cell>
          <cell r="L7" t="str">
            <v>06</v>
          </cell>
        </row>
        <row r="8">
          <cell r="G8" t="str">
            <v>亀岡市</v>
          </cell>
          <cell r="H8" t="str">
            <v>07</v>
          </cell>
          <cell r="K8" t="str">
            <v>施策等の普及</v>
          </cell>
          <cell r="L8" t="str">
            <v>07</v>
          </cell>
        </row>
        <row r="9">
          <cell r="G9" t="str">
            <v>城陽市</v>
          </cell>
          <cell r="H9" t="str">
            <v>08</v>
          </cell>
          <cell r="K9" t="str">
            <v>情報化（IT・IoT・AI等）</v>
          </cell>
          <cell r="L9" t="str">
            <v>08</v>
          </cell>
        </row>
        <row r="10">
          <cell r="G10" t="str">
            <v>向日市</v>
          </cell>
          <cell r="H10" t="str">
            <v>09</v>
          </cell>
          <cell r="K10" t="str">
            <v>金融</v>
          </cell>
          <cell r="L10" t="str">
            <v>09</v>
          </cell>
        </row>
        <row r="11">
          <cell r="G11" t="str">
            <v>長岡京市</v>
          </cell>
          <cell r="H11" t="str">
            <v>10</v>
          </cell>
          <cell r="K11" t="str">
            <v>税務</v>
          </cell>
          <cell r="L11" t="str">
            <v>10</v>
          </cell>
        </row>
        <row r="12">
          <cell r="G12" t="str">
            <v>八幡市</v>
          </cell>
          <cell r="H12" t="str">
            <v>11</v>
          </cell>
          <cell r="K12" t="str">
            <v>労働</v>
          </cell>
          <cell r="L12" t="str">
            <v>11</v>
          </cell>
        </row>
        <row r="13">
          <cell r="G13" t="str">
            <v>京田辺市</v>
          </cell>
          <cell r="H13" t="str">
            <v>12</v>
          </cell>
          <cell r="K13" t="str">
            <v>取引</v>
          </cell>
          <cell r="L13" t="str">
            <v>12</v>
          </cell>
        </row>
        <row r="14">
          <cell r="G14" t="str">
            <v>京丹後市</v>
          </cell>
          <cell r="H14" t="str">
            <v>13</v>
          </cell>
          <cell r="K14" t="str">
            <v>環境対策</v>
          </cell>
          <cell r="L14" t="str">
            <v>13</v>
          </cell>
        </row>
        <row r="15">
          <cell r="G15" t="str">
            <v>南丹市</v>
          </cell>
          <cell r="H15" t="str">
            <v>14</v>
          </cell>
          <cell r="K15" t="str">
            <v>創業</v>
          </cell>
          <cell r="L15" t="str">
            <v>14</v>
          </cell>
        </row>
        <row r="16">
          <cell r="G16" t="str">
            <v>木津川市</v>
          </cell>
          <cell r="H16" t="str">
            <v>15</v>
          </cell>
          <cell r="K16" t="str">
            <v>その他</v>
          </cell>
          <cell r="L16" t="str">
            <v>15</v>
          </cell>
        </row>
        <row r="17">
          <cell r="G17" t="str">
            <v>大山崎町</v>
          </cell>
          <cell r="H17" t="str">
            <v>16</v>
          </cell>
        </row>
        <row r="18">
          <cell r="G18" t="str">
            <v>久御山町</v>
          </cell>
          <cell r="H18" t="str">
            <v>17</v>
          </cell>
        </row>
        <row r="19">
          <cell r="G19" t="str">
            <v>井手町</v>
          </cell>
          <cell r="H19" t="str">
            <v>18</v>
          </cell>
        </row>
        <row r="20">
          <cell r="G20" t="str">
            <v>宇治田原町</v>
          </cell>
          <cell r="H20" t="str">
            <v>19</v>
          </cell>
        </row>
        <row r="21">
          <cell r="G21" t="str">
            <v>笠置町</v>
          </cell>
          <cell r="H21" t="str">
            <v>20</v>
          </cell>
        </row>
        <row r="22">
          <cell r="G22" t="str">
            <v>和束町</v>
          </cell>
          <cell r="H22" t="str">
            <v>21</v>
          </cell>
        </row>
        <row r="23">
          <cell r="G23" t="str">
            <v>精華町</v>
          </cell>
          <cell r="H23" t="str">
            <v>22</v>
          </cell>
        </row>
        <row r="24">
          <cell r="G24" t="str">
            <v>南山城村</v>
          </cell>
          <cell r="H24" t="str">
            <v>23</v>
          </cell>
        </row>
        <row r="25">
          <cell r="G25" t="str">
            <v>京丹波町</v>
          </cell>
          <cell r="H25" t="str">
            <v>24</v>
          </cell>
        </row>
        <row r="26">
          <cell r="G26" t="str">
            <v>伊根町</v>
          </cell>
          <cell r="H26" t="str">
            <v>25</v>
          </cell>
        </row>
        <row r="27">
          <cell r="G27" t="str">
            <v>与謝野町</v>
          </cell>
          <cell r="H27" t="str">
            <v>26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24"/>
  <sheetViews>
    <sheetView tabSelected="1" view="pageBreakPreview" zoomScale="70" zoomScaleNormal="70" zoomScaleSheetLayoutView="70" workbookViewId="0">
      <selection activeCell="Y11" sqref="Y11"/>
    </sheetView>
  </sheetViews>
  <sheetFormatPr defaultColWidth="9" defaultRowHeight="37.5" customHeight="1" x14ac:dyDescent="0.15"/>
  <cols>
    <col min="1" max="1" width="5.85546875" style="6" bestFit="1" customWidth="1"/>
    <col min="2" max="2" width="1.28515625" style="6" customWidth="1"/>
    <col min="3" max="4" width="6.28515625" style="6" customWidth="1"/>
    <col min="5" max="5" width="1.28515625" style="6" customWidth="1"/>
    <col min="6" max="6" width="6.28515625" style="6" customWidth="1"/>
    <col min="7" max="7" width="1.28515625" style="6" customWidth="1"/>
    <col min="8" max="9" width="6.28515625" style="6" customWidth="1"/>
    <col min="10" max="10" width="2.42578125" style="6" customWidth="1"/>
    <col min="11" max="11" width="6.28515625" style="6" customWidth="1"/>
    <col min="12" max="12" width="1.28515625" style="6" customWidth="1"/>
    <col min="13" max="13" width="6.28515625" style="6" customWidth="1"/>
    <col min="14" max="14" width="1.28515625" style="6" customWidth="1"/>
    <col min="15" max="16" width="6.28515625" style="6" customWidth="1"/>
    <col min="17" max="17" width="1.28515625" style="6" customWidth="1"/>
    <col min="18" max="19" width="6.28515625" style="6" customWidth="1"/>
    <col min="20" max="20" width="1.28515625" style="6" customWidth="1"/>
    <col min="21" max="22" width="6.28515625" style="6" customWidth="1"/>
    <col min="23" max="23" width="1.28515625" style="6" customWidth="1"/>
    <col min="24" max="25" width="6.28515625" style="6" customWidth="1"/>
    <col min="26" max="26" width="1.28515625" style="6" customWidth="1"/>
    <col min="27" max="27" width="6.28515625" style="6" customWidth="1"/>
    <col min="28" max="28" width="1.28515625" style="6" customWidth="1"/>
    <col min="29" max="30" width="6.28515625" style="6" customWidth="1"/>
    <col min="31" max="31" width="1.28515625" style="6" customWidth="1"/>
    <col min="32" max="33" width="6.28515625" style="6" customWidth="1"/>
    <col min="34" max="34" width="1.28515625" style="6" customWidth="1"/>
    <col min="35" max="36" width="6.28515625" style="6" customWidth="1"/>
    <col min="37" max="37" width="1.28515625" style="6" customWidth="1"/>
    <col min="38" max="39" width="6.28515625" style="6" customWidth="1"/>
    <col min="40" max="40" width="1.28515625" style="6" customWidth="1"/>
    <col min="41" max="43" width="6.28515625" style="6" customWidth="1"/>
    <col min="44" max="44" width="1.28515625" style="6" customWidth="1"/>
    <col min="45" max="46" width="6.28515625" style="6" customWidth="1"/>
    <col min="47" max="47" width="5" style="6" customWidth="1"/>
    <col min="48" max="48" width="1.28515625" style="30" customWidth="1"/>
    <col min="49" max="76" width="6.28515625" style="6" customWidth="1"/>
    <col min="77" max="77" width="6.28515625" style="43" customWidth="1"/>
    <col min="78" max="78" width="6.28515625" style="6" customWidth="1"/>
    <col min="79" max="79" width="12.7109375" style="43" bestFit="1" customWidth="1"/>
    <col min="80" max="80" width="7.42578125" style="6" bestFit="1" customWidth="1"/>
    <col min="81" max="81" width="9.85546875" style="6" bestFit="1" customWidth="1"/>
    <col min="82" max="82" width="20.42578125" style="6" bestFit="1" customWidth="1"/>
    <col min="83" max="83" width="9.140625" style="6" bestFit="1" customWidth="1"/>
    <col min="84" max="84" width="20.42578125" style="43" bestFit="1" customWidth="1"/>
    <col min="85" max="86" width="12.7109375" style="6" bestFit="1" customWidth="1"/>
    <col min="87" max="87" width="12.7109375" style="43" bestFit="1" customWidth="1"/>
    <col min="88" max="89" width="12.7109375" style="6" bestFit="1" customWidth="1"/>
    <col min="90" max="90" width="36.140625" style="6" bestFit="1" customWidth="1"/>
    <col min="91" max="91" width="24.42578125" style="6" bestFit="1" customWidth="1"/>
    <col min="92" max="92" width="36.140625" style="43" bestFit="1" customWidth="1"/>
    <col min="93" max="93" width="24.42578125" style="6" bestFit="1" customWidth="1"/>
    <col min="94" max="94" width="36.140625" style="43" bestFit="1" customWidth="1"/>
    <col min="95" max="95" width="24.42578125" style="6" bestFit="1" customWidth="1"/>
    <col min="96" max="96" width="36.140625" style="6" bestFit="1" customWidth="1"/>
    <col min="97" max="97" width="28.28515625" style="6" bestFit="1" customWidth="1"/>
    <col min="98" max="100" width="16.5703125" style="6" bestFit="1" customWidth="1"/>
    <col min="101" max="105" width="24.42578125" style="6" bestFit="1" customWidth="1"/>
    <col min="106" max="106" width="16.5703125" style="6" bestFit="1" customWidth="1"/>
    <col min="107" max="107" width="36.140625" style="6" bestFit="1" customWidth="1"/>
    <col min="108" max="108" width="43.85546875" style="6" bestFit="1" customWidth="1"/>
    <col min="109" max="109" width="31.7109375" style="6" bestFit="1" customWidth="1"/>
    <col min="110" max="265" width="6.28515625" style="6" customWidth="1"/>
    <col min="266" max="16384" width="9" style="6"/>
  </cols>
  <sheetData>
    <row r="1" spans="1:79" ht="15" customHeight="1" x14ac:dyDescent="0.15">
      <c r="CA1" s="43" t="s">
        <v>249</v>
      </c>
    </row>
    <row r="2" spans="1:79" ht="61.5" customHeight="1" x14ac:dyDescent="0.15"/>
    <row r="3" spans="1:79" ht="30" customHeight="1" x14ac:dyDescent="0.15"/>
    <row r="4" spans="1:79" s="7" customFormat="1" ht="52.5" customHeight="1" x14ac:dyDescent="0.15">
      <c r="C4" s="74" t="s">
        <v>189</v>
      </c>
      <c r="D4" s="74"/>
      <c r="E4" s="12"/>
      <c r="F4" s="75">
        <v>2019</v>
      </c>
      <c r="G4" s="76"/>
      <c r="H4" s="77"/>
      <c r="I4" s="78" t="s">
        <v>1</v>
      </c>
      <c r="J4" s="78"/>
      <c r="K4" s="78"/>
      <c r="L4" s="12"/>
      <c r="M4" s="12"/>
      <c r="N4" s="12"/>
      <c r="O4" s="73" t="s">
        <v>72</v>
      </c>
      <c r="P4" s="73"/>
      <c r="Q4" s="73"/>
      <c r="R4" s="73"/>
      <c r="S4" s="73"/>
      <c r="T4" s="73"/>
      <c r="U4" s="73"/>
      <c r="V4" s="73"/>
      <c r="W4" s="73"/>
      <c r="X4" s="73"/>
      <c r="Y4" s="73"/>
      <c r="Z4" s="73"/>
      <c r="AA4" s="73"/>
      <c r="AB4" s="73"/>
      <c r="AC4" s="73"/>
      <c r="AD4" s="73"/>
      <c r="AE4" s="73"/>
      <c r="AF4" s="73"/>
      <c r="AG4" s="73"/>
      <c r="AH4" s="73"/>
      <c r="AI4" s="73"/>
      <c r="AJ4" s="13"/>
      <c r="AK4" s="8"/>
      <c r="AL4" s="11" t="s">
        <v>4</v>
      </c>
      <c r="AM4" s="26">
        <v>1</v>
      </c>
      <c r="AN4" s="6" t="s">
        <v>0</v>
      </c>
      <c r="AO4" s="6"/>
      <c r="AP4" s="6"/>
      <c r="AV4" s="31"/>
    </row>
    <row r="5" spans="1:79" ht="30" customHeight="1" x14ac:dyDescent="0.15">
      <c r="A5" s="14"/>
    </row>
    <row r="6" spans="1:79" ht="37.5" customHeight="1" x14ac:dyDescent="0.15">
      <c r="A6" s="14">
        <v>1</v>
      </c>
      <c r="B6" s="14"/>
      <c r="C6" s="6" t="s">
        <v>219</v>
      </c>
      <c r="K6" s="55" t="str">
        <f>IF(O6="","",VLOOKUP(O6,ﾊﾟﾗﾒﾀ!G2:H27,2,FALSE))</f>
        <v/>
      </c>
      <c r="L6" s="55"/>
      <c r="M6" s="55"/>
      <c r="O6" s="56"/>
      <c r="P6" s="56"/>
      <c r="Q6" s="56"/>
      <c r="R6" s="56"/>
      <c r="S6" s="56"/>
      <c r="AG6" s="9"/>
    </row>
    <row r="7" spans="1:79" ht="22.5" customHeight="1" x14ac:dyDescent="0.15">
      <c r="A7" s="14"/>
    </row>
    <row r="8" spans="1:79" ht="37.5" customHeight="1" x14ac:dyDescent="0.15">
      <c r="A8" s="14">
        <v>2</v>
      </c>
      <c r="B8" s="14"/>
      <c r="C8" s="6" t="s">
        <v>222</v>
      </c>
      <c r="K8" s="55" t="str">
        <f>IF(O8="","",VLOOKUP(O8,ﾊﾟﾗﾒﾀ!I2:J7,2,FALSE))</f>
        <v>02</v>
      </c>
      <c r="L8" s="55"/>
      <c r="M8" s="55"/>
      <c r="O8" s="56" t="s">
        <v>131</v>
      </c>
      <c r="P8" s="56"/>
      <c r="Q8" s="56"/>
      <c r="R8" s="56"/>
      <c r="U8" s="57"/>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row>
    <row r="9" spans="1:79" ht="22.5" customHeight="1" x14ac:dyDescent="0.15">
      <c r="A9" s="14"/>
      <c r="U9" s="35" t="s">
        <v>191</v>
      </c>
    </row>
    <row r="10" spans="1:79" ht="37.5" customHeight="1" x14ac:dyDescent="0.15">
      <c r="A10" s="14">
        <v>3</v>
      </c>
      <c r="B10" s="14"/>
      <c r="C10" s="6" t="s">
        <v>224</v>
      </c>
      <c r="K10" s="60"/>
      <c r="L10" s="60"/>
      <c r="M10" s="60"/>
      <c r="O10" s="6" t="s">
        <v>145</v>
      </c>
      <c r="AG10" s="9"/>
    </row>
    <row r="11" spans="1:79" ht="22.5" customHeight="1" x14ac:dyDescent="0.15"/>
    <row r="12" spans="1:79" ht="37.5" customHeight="1" x14ac:dyDescent="0.15">
      <c r="A12" s="14">
        <v>4</v>
      </c>
      <c r="B12" s="14"/>
      <c r="C12" s="6" t="s">
        <v>73</v>
      </c>
      <c r="K12" s="79" t="s">
        <v>190</v>
      </c>
      <c r="L12" s="79"/>
      <c r="M12" s="80">
        <v>1985</v>
      </c>
      <c r="N12" s="81"/>
      <c r="O12" s="82"/>
      <c r="P12" s="11" t="s">
        <v>142</v>
      </c>
      <c r="R12" s="17">
        <v>1</v>
      </c>
      <c r="S12" s="11" t="s">
        <v>143</v>
      </c>
      <c r="AG12" s="9"/>
    </row>
    <row r="13" spans="1:79" ht="22.5" customHeight="1" x14ac:dyDescent="0.15"/>
    <row r="14" spans="1:79" ht="37.5" customHeight="1" x14ac:dyDescent="0.15">
      <c r="A14" s="14">
        <v>5</v>
      </c>
      <c r="B14" s="14"/>
      <c r="C14" s="6" t="s">
        <v>74</v>
      </c>
      <c r="K14" s="60">
        <v>0</v>
      </c>
      <c r="L14" s="60"/>
      <c r="M14" s="60"/>
      <c r="O14" s="11" t="s">
        <v>144</v>
      </c>
      <c r="AG14" s="9"/>
    </row>
    <row r="15" spans="1:79" ht="22.5" customHeight="1" x14ac:dyDescent="0.15"/>
    <row r="16" spans="1:79" ht="37.5" customHeight="1" x14ac:dyDescent="0.15">
      <c r="A16" s="14">
        <v>6</v>
      </c>
      <c r="B16" s="14"/>
      <c r="C16" s="6" t="s">
        <v>75</v>
      </c>
      <c r="K16" s="61">
        <v>1210</v>
      </c>
      <c r="L16" s="62"/>
      <c r="M16" s="63"/>
      <c r="O16" s="6" t="s">
        <v>145</v>
      </c>
      <c r="AG16" s="9"/>
    </row>
    <row r="17" spans="1:48" ht="22.5" customHeight="1" x14ac:dyDescent="0.15"/>
    <row r="18" spans="1:48" ht="37.5" customHeight="1" x14ac:dyDescent="0.15">
      <c r="A18" s="14">
        <v>7</v>
      </c>
      <c r="B18" s="14"/>
      <c r="C18" s="6" t="s">
        <v>241</v>
      </c>
      <c r="K18" s="57" t="s">
        <v>250</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c r="AR18" s="27"/>
      <c r="AS18" s="27"/>
      <c r="AT18" s="27"/>
      <c r="AU18" s="27"/>
    </row>
    <row r="19" spans="1:48" ht="22.5" customHeight="1" x14ac:dyDescent="0.15"/>
    <row r="20" spans="1:48" ht="37.5" customHeight="1" x14ac:dyDescent="0.15">
      <c r="A20" s="14">
        <v>8</v>
      </c>
      <c r="B20" s="14"/>
      <c r="C20" s="6" t="s">
        <v>77</v>
      </c>
      <c r="H20" s="23" t="s">
        <v>170</v>
      </c>
      <c r="I20" s="11">
        <v>1</v>
      </c>
      <c r="J20" s="22" t="s">
        <v>171</v>
      </c>
      <c r="K20" s="55" t="str">
        <f>IF(O20="","",VLOOKUP(O20,ﾊﾟﾗﾒﾀ!K2:L16,2,FALSE))</f>
        <v>02</v>
      </c>
      <c r="L20" s="55"/>
      <c r="M20" s="55"/>
      <c r="O20" s="56" t="s">
        <v>251</v>
      </c>
      <c r="P20" s="56"/>
      <c r="Q20" s="56"/>
      <c r="R20" s="56"/>
      <c r="S20" s="56"/>
      <c r="T20" s="56"/>
      <c r="U20" s="56"/>
      <c r="V20" s="56"/>
      <c r="X20" s="57"/>
      <c r="Y20" s="58"/>
      <c r="Z20" s="58"/>
      <c r="AA20" s="58"/>
      <c r="AB20" s="58"/>
      <c r="AC20" s="58"/>
      <c r="AD20" s="58"/>
      <c r="AE20" s="58"/>
      <c r="AF20" s="58"/>
      <c r="AG20" s="58"/>
      <c r="AH20" s="58"/>
      <c r="AI20" s="58"/>
      <c r="AJ20" s="58"/>
      <c r="AK20" s="58"/>
      <c r="AL20" s="58"/>
      <c r="AM20" s="58"/>
      <c r="AN20" s="58"/>
      <c r="AO20" s="58"/>
      <c r="AP20" s="58"/>
      <c r="AQ20" s="58"/>
      <c r="AR20" s="58"/>
      <c r="AS20" s="58"/>
      <c r="AT20" s="58"/>
      <c r="AU20" s="59"/>
      <c r="AV20" s="32"/>
    </row>
    <row r="21" spans="1:48" ht="15" customHeight="1" x14ac:dyDescent="0.15">
      <c r="X21" s="35" t="s">
        <v>191</v>
      </c>
    </row>
    <row r="22" spans="1:48" ht="37.5" customHeight="1" x14ac:dyDescent="0.15">
      <c r="A22" s="14"/>
      <c r="B22" s="14"/>
      <c r="H22" s="23" t="s">
        <v>170</v>
      </c>
      <c r="I22" s="11">
        <v>2</v>
      </c>
      <c r="J22" s="22" t="s">
        <v>171</v>
      </c>
      <c r="K22" s="55" t="str">
        <f>IF(O22="","",VLOOKUP(O22,ﾊﾟﾗﾒﾀ!K2:L16,2,FALSE))</f>
        <v>03</v>
      </c>
      <c r="L22" s="55"/>
      <c r="M22" s="55"/>
      <c r="O22" s="56" t="s">
        <v>252</v>
      </c>
      <c r="P22" s="56"/>
      <c r="Q22" s="56"/>
      <c r="R22" s="56"/>
      <c r="S22" s="56"/>
      <c r="T22" s="56"/>
      <c r="U22" s="56"/>
      <c r="V22" s="56"/>
      <c r="X22" s="57"/>
      <c r="Y22" s="58"/>
      <c r="Z22" s="58"/>
      <c r="AA22" s="58"/>
      <c r="AB22" s="58"/>
      <c r="AC22" s="58"/>
      <c r="AD22" s="58"/>
      <c r="AE22" s="58"/>
      <c r="AF22" s="58"/>
      <c r="AG22" s="58"/>
      <c r="AH22" s="58"/>
      <c r="AI22" s="58"/>
      <c r="AJ22" s="58"/>
      <c r="AK22" s="58"/>
      <c r="AL22" s="58"/>
      <c r="AM22" s="58"/>
      <c r="AN22" s="58"/>
      <c r="AO22" s="58"/>
      <c r="AP22" s="58"/>
      <c r="AQ22" s="58"/>
      <c r="AR22" s="58"/>
      <c r="AS22" s="58"/>
      <c r="AT22" s="58"/>
      <c r="AU22" s="59"/>
      <c r="AV22" s="32"/>
    </row>
    <row r="23" spans="1:48" ht="15" customHeight="1" x14ac:dyDescent="0.15">
      <c r="X23" s="35" t="s">
        <v>191</v>
      </c>
    </row>
    <row r="24" spans="1:48" ht="37.5" customHeight="1" x14ac:dyDescent="0.15">
      <c r="A24" s="14"/>
      <c r="B24" s="14"/>
      <c r="H24" s="23" t="s">
        <v>170</v>
      </c>
      <c r="I24" s="11">
        <v>3</v>
      </c>
      <c r="J24" s="22" t="s">
        <v>171</v>
      </c>
      <c r="K24" s="55" t="str">
        <f>IF(O24="","",VLOOKUP(O24,ﾊﾟﾗﾒﾀ!K2:L16,2,FALSE))</f>
        <v>08</v>
      </c>
      <c r="L24" s="55"/>
      <c r="M24" s="55"/>
      <c r="O24" s="56" t="s">
        <v>253</v>
      </c>
      <c r="P24" s="56"/>
      <c r="Q24" s="56"/>
      <c r="R24" s="56"/>
      <c r="S24" s="56"/>
      <c r="T24" s="56"/>
      <c r="U24" s="56"/>
      <c r="V24" s="56"/>
      <c r="X24" s="57"/>
      <c r="Y24" s="58"/>
      <c r="Z24" s="58"/>
      <c r="AA24" s="58"/>
      <c r="AB24" s="58"/>
      <c r="AC24" s="58"/>
      <c r="AD24" s="58"/>
      <c r="AE24" s="58"/>
      <c r="AF24" s="58"/>
      <c r="AG24" s="58"/>
      <c r="AH24" s="58"/>
      <c r="AI24" s="58"/>
      <c r="AJ24" s="58"/>
      <c r="AK24" s="58"/>
      <c r="AL24" s="58"/>
      <c r="AM24" s="58"/>
      <c r="AN24" s="58"/>
      <c r="AO24" s="58"/>
      <c r="AP24" s="58"/>
      <c r="AQ24" s="58"/>
      <c r="AR24" s="58"/>
      <c r="AS24" s="58"/>
      <c r="AT24" s="58"/>
      <c r="AU24" s="59"/>
      <c r="AV24" s="32"/>
    </row>
    <row r="25" spans="1:48" ht="22.5" customHeight="1" x14ac:dyDescent="0.15">
      <c r="X25" s="35" t="s">
        <v>191</v>
      </c>
    </row>
    <row r="26" spans="1:48" ht="37.5" customHeight="1" x14ac:dyDescent="0.15">
      <c r="A26" s="14">
        <v>9</v>
      </c>
      <c r="B26" s="14"/>
      <c r="C26" s="6" t="s">
        <v>242</v>
      </c>
    </row>
    <row r="27" spans="1:48" ht="37.5" customHeight="1" x14ac:dyDescent="0.15">
      <c r="A27" s="14"/>
      <c r="B27" s="14"/>
      <c r="C27" s="64" t="s">
        <v>260</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V27" s="33"/>
    </row>
    <row r="28" spans="1:48" ht="37.5" customHeight="1" x14ac:dyDescent="0.15">
      <c r="A28" s="14"/>
      <c r="B28" s="14"/>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9"/>
      <c r="AV28" s="33"/>
    </row>
    <row r="29" spans="1:48" ht="37.5" customHeight="1" x14ac:dyDescent="0.15">
      <c r="A29" s="14"/>
      <c r="B29" s="14"/>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9"/>
      <c r="AV29" s="33"/>
    </row>
    <row r="30" spans="1:48" ht="37.5" customHeight="1" x14ac:dyDescent="0.15">
      <c r="A30" s="14"/>
      <c r="B30" s="14"/>
      <c r="C30" s="67"/>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9"/>
      <c r="AV30" s="33"/>
    </row>
    <row r="31" spans="1:48" ht="37.5" customHeight="1" x14ac:dyDescent="0.15">
      <c r="A31" s="14"/>
      <c r="B31" s="14"/>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9"/>
      <c r="AV31" s="33"/>
    </row>
    <row r="32" spans="1:48" ht="37.5" customHeight="1" x14ac:dyDescent="0.15">
      <c r="A32" s="14"/>
      <c r="B32" s="14"/>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9"/>
      <c r="AV32" s="33"/>
    </row>
    <row r="33" spans="1:48" ht="37.5" customHeight="1" x14ac:dyDescent="0.15">
      <c r="A33" s="14"/>
      <c r="B33" s="14"/>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9"/>
      <c r="AV33" s="33"/>
    </row>
    <row r="34" spans="1:48" ht="37.5" customHeight="1" x14ac:dyDescent="0.15">
      <c r="A34" s="14"/>
      <c r="B34" s="14"/>
      <c r="C34" s="67"/>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9"/>
      <c r="AV34" s="33"/>
    </row>
    <row r="35" spans="1:48" ht="37.5" customHeight="1" x14ac:dyDescent="0.15">
      <c r="A35" s="14"/>
      <c r="B35" s="1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2"/>
      <c r="AV35" s="33"/>
    </row>
    <row r="36" spans="1:48" ht="22.5" customHeight="1" x14ac:dyDescent="0.15"/>
    <row r="37" spans="1:48" ht="37.5" customHeight="1" x14ac:dyDescent="0.15">
      <c r="A37" s="14">
        <v>10</v>
      </c>
      <c r="B37" s="14"/>
      <c r="C37" s="6" t="s">
        <v>243</v>
      </c>
    </row>
    <row r="38" spans="1:48" ht="37.5" customHeight="1" x14ac:dyDescent="0.15">
      <c r="A38" s="14"/>
      <c r="B38" s="14"/>
      <c r="C38" s="64" t="s">
        <v>259</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6"/>
      <c r="AV38" s="33"/>
    </row>
    <row r="39" spans="1:48" ht="37.5" customHeight="1" x14ac:dyDescent="0.15">
      <c r="A39" s="14"/>
      <c r="B39" s="14"/>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9"/>
      <c r="AV39" s="33"/>
    </row>
    <row r="40" spans="1:48" ht="37.5" customHeight="1" x14ac:dyDescent="0.15">
      <c r="A40" s="14"/>
      <c r="B40" s="14"/>
      <c r="C40" s="67"/>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9"/>
      <c r="AV40" s="33"/>
    </row>
    <row r="41" spans="1:48" ht="37.5" customHeight="1" x14ac:dyDescent="0.15">
      <c r="A41" s="14"/>
      <c r="B41" s="14"/>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9"/>
      <c r="AV41" s="33"/>
    </row>
    <row r="42" spans="1:48" ht="37.5" customHeight="1" x14ac:dyDescent="0.15">
      <c r="A42" s="14"/>
      <c r="B42" s="14"/>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9"/>
      <c r="AV42" s="33"/>
    </row>
    <row r="43" spans="1:48" ht="37.5" customHeight="1" x14ac:dyDescent="0.15">
      <c r="A43" s="14"/>
      <c r="B43" s="14"/>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9"/>
      <c r="AV43" s="33"/>
    </row>
    <row r="44" spans="1:48" ht="37.5" customHeight="1" x14ac:dyDescent="0.15">
      <c r="A44" s="14"/>
      <c r="B44" s="14"/>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9"/>
      <c r="AV44" s="33"/>
    </row>
    <row r="45" spans="1:48" ht="37.5" customHeight="1" x14ac:dyDescent="0.15">
      <c r="A45" s="14"/>
      <c r="B45" s="14"/>
      <c r="C45" s="67"/>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9"/>
      <c r="AV45" s="33"/>
    </row>
    <row r="46" spans="1:48" ht="37.5" customHeight="1" x14ac:dyDescent="0.15">
      <c r="A46" s="14"/>
      <c r="B46" s="14"/>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9"/>
      <c r="AV46" s="33"/>
    </row>
    <row r="47" spans="1:48" ht="37.5" customHeight="1" x14ac:dyDescent="0.15">
      <c r="A47" s="14"/>
      <c r="B47" s="14"/>
      <c r="C47" s="67"/>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9"/>
      <c r="AV47" s="33"/>
    </row>
    <row r="48" spans="1:48" ht="37.5" customHeight="1" x14ac:dyDescent="0.15">
      <c r="A48" s="14"/>
      <c r="B48" s="14"/>
      <c r="C48" s="67"/>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9"/>
      <c r="AV48" s="33"/>
    </row>
    <row r="49" spans="1:48" ht="37.5" customHeight="1" x14ac:dyDescent="0.15">
      <c r="A49" s="14"/>
      <c r="B49" s="14"/>
      <c r="C49" s="67"/>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9"/>
      <c r="AV49" s="33"/>
    </row>
    <row r="50" spans="1:48" ht="37.5" customHeight="1" x14ac:dyDescent="0.15">
      <c r="A50" s="14"/>
      <c r="B50" s="14"/>
      <c r="C50" s="67"/>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9"/>
      <c r="AV50" s="33"/>
    </row>
    <row r="51" spans="1:48" ht="37.5" customHeight="1" x14ac:dyDescent="0.15">
      <c r="A51" s="14"/>
      <c r="B51" s="14"/>
      <c r="C51" s="67"/>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9"/>
      <c r="AV51" s="33"/>
    </row>
    <row r="52" spans="1:48" ht="37.5" customHeight="1" x14ac:dyDescent="0.15">
      <c r="A52" s="14"/>
      <c r="B52" s="14"/>
      <c r="C52" s="67"/>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9"/>
      <c r="AV52" s="33"/>
    </row>
    <row r="53" spans="1:48" ht="37.5" customHeight="1" x14ac:dyDescent="0.15">
      <c r="A53" s="14"/>
      <c r="B53" s="14"/>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9"/>
      <c r="AV53" s="33"/>
    </row>
    <row r="54" spans="1:48" ht="37.5" customHeight="1" x14ac:dyDescent="0.15">
      <c r="A54" s="14"/>
      <c r="B54" s="14"/>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9"/>
      <c r="AV54" s="33"/>
    </row>
    <row r="55" spans="1:48" ht="37.5" customHeight="1" x14ac:dyDescent="0.15">
      <c r="A55" s="14"/>
      <c r="B55" s="14"/>
      <c r="C55" s="67"/>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9"/>
      <c r="AV55" s="33"/>
    </row>
    <row r="56" spans="1:48" ht="37.5" customHeight="1" x14ac:dyDescent="0.15">
      <c r="A56" s="14"/>
      <c r="B56" s="14"/>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9"/>
      <c r="AV56" s="33"/>
    </row>
    <row r="57" spans="1:48" ht="45" customHeight="1" x14ac:dyDescent="0.15">
      <c r="A57" s="14"/>
      <c r="B57" s="14"/>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2"/>
      <c r="AV57" s="33"/>
    </row>
    <row r="58" spans="1:48" ht="22.5" customHeight="1" x14ac:dyDescent="0.15"/>
    <row r="59" spans="1:48" ht="22.5" customHeight="1" x14ac:dyDescent="0.15"/>
    <row r="60" spans="1:48" ht="37.5" customHeight="1" x14ac:dyDescent="0.15">
      <c r="A60" s="14">
        <v>11</v>
      </c>
      <c r="B60" s="14"/>
      <c r="C60" s="6" t="s">
        <v>173</v>
      </c>
    </row>
    <row r="61" spans="1:48" ht="37.5" customHeight="1" x14ac:dyDescent="0.15">
      <c r="A61" s="14"/>
      <c r="B61" s="14"/>
      <c r="D61" s="6" t="s">
        <v>174</v>
      </c>
      <c r="I61" s="28"/>
      <c r="J61" s="36">
        <f>IF(K61="",0,VLOOKUP(K61,ﾊﾟﾗﾒﾀ!M2:N2,2,FALSE))</f>
        <v>1</v>
      </c>
      <c r="K61" s="10" t="s">
        <v>254</v>
      </c>
      <c r="M61" s="6" t="s">
        <v>192</v>
      </c>
    </row>
    <row r="62" spans="1:48" ht="7.5" customHeight="1" x14ac:dyDescent="0.15"/>
    <row r="63" spans="1:48" ht="37.5" customHeight="1" x14ac:dyDescent="0.15">
      <c r="A63" s="14"/>
      <c r="B63" s="14"/>
      <c r="J63" s="36">
        <f>IF(K63="",0,VLOOKUP(K63,ﾊﾟﾗﾒﾀ!M2:N2,2,FALSE))</f>
        <v>0</v>
      </c>
      <c r="K63" s="10"/>
      <c r="M63" s="6" t="s">
        <v>193</v>
      </c>
    </row>
    <row r="64" spans="1:48" ht="7.5" customHeight="1" x14ac:dyDescent="0.15"/>
    <row r="65" spans="1:48" ht="37.5" customHeight="1" x14ac:dyDescent="0.15">
      <c r="A65" s="14"/>
      <c r="B65" s="14"/>
      <c r="K65" s="83" t="s">
        <v>182</v>
      </c>
      <c r="L65" s="83"/>
      <c r="M65" s="83"/>
      <c r="O65" s="84" t="s">
        <v>183</v>
      </c>
      <c r="P65" s="85"/>
      <c r="Q65" s="57" t="s">
        <v>255</v>
      </c>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32"/>
    </row>
    <row r="66" spans="1:48" ht="7.5" customHeight="1" x14ac:dyDescent="0.15"/>
    <row r="67" spans="1:48" ht="37.5" customHeight="1" x14ac:dyDescent="0.15">
      <c r="A67" s="14"/>
      <c r="B67" s="14"/>
      <c r="K67" s="86" t="s">
        <v>188</v>
      </c>
      <c r="L67" s="86"/>
      <c r="M67" s="86"/>
      <c r="O67" s="84" t="s">
        <v>184</v>
      </c>
      <c r="P67" s="85"/>
      <c r="Q67" s="57" t="s">
        <v>257</v>
      </c>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32"/>
    </row>
    <row r="68" spans="1:48" ht="7.5" customHeight="1" x14ac:dyDescent="0.15">
      <c r="K68" s="86"/>
      <c r="L68" s="86"/>
      <c r="M68" s="86"/>
    </row>
    <row r="69" spans="1:48" ht="37.5" customHeight="1" x14ac:dyDescent="0.15">
      <c r="A69" s="14"/>
      <c r="B69" s="14"/>
      <c r="K69" s="86"/>
      <c r="L69" s="86"/>
      <c r="M69" s="86"/>
      <c r="O69" s="84" t="s">
        <v>185</v>
      </c>
      <c r="P69" s="85"/>
      <c r="Q69" s="57" t="s">
        <v>256</v>
      </c>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32"/>
    </row>
    <row r="70" spans="1:48" ht="7.5" customHeight="1" x14ac:dyDescent="0.15"/>
    <row r="71" spans="1:48" ht="37.5" customHeight="1" x14ac:dyDescent="0.15">
      <c r="A71" s="14"/>
      <c r="B71" s="14"/>
      <c r="O71" s="84" t="s">
        <v>186</v>
      </c>
      <c r="P71" s="85"/>
      <c r="Q71" s="57"/>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32"/>
    </row>
    <row r="72" spans="1:48" ht="7.5" customHeight="1" x14ac:dyDescent="0.15"/>
    <row r="73" spans="1:48" ht="37.5" customHeight="1" x14ac:dyDescent="0.15">
      <c r="A73" s="14"/>
      <c r="B73" s="14"/>
      <c r="E73" s="8"/>
      <c r="F73" s="8"/>
      <c r="G73" s="8"/>
      <c r="H73" s="8"/>
      <c r="I73" s="8"/>
      <c r="J73" s="8"/>
      <c r="K73" s="8"/>
      <c r="L73" s="8"/>
      <c r="M73" s="8"/>
      <c r="N73" s="8"/>
      <c r="O73" s="84" t="s">
        <v>187</v>
      </c>
      <c r="P73" s="85"/>
      <c r="Q73" s="57"/>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32"/>
    </row>
    <row r="74" spans="1:48" ht="15" customHeight="1" x14ac:dyDescent="0.1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34"/>
    </row>
    <row r="75" spans="1:48" ht="15" customHeight="1" x14ac:dyDescent="0.15"/>
    <row r="76" spans="1:48" ht="37.5" customHeight="1" x14ac:dyDescent="0.15">
      <c r="A76" s="14"/>
      <c r="B76" s="14"/>
      <c r="D76" s="6" t="s">
        <v>175</v>
      </c>
      <c r="K76" s="57"/>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9"/>
      <c r="AV76" s="32"/>
    </row>
    <row r="77" spans="1:48" ht="15" customHeight="1" x14ac:dyDescent="0.15"/>
    <row r="78" spans="1:48" ht="37.5" customHeight="1" x14ac:dyDescent="0.15">
      <c r="A78" s="14">
        <v>12</v>
      </c>
      <c r="B78" s="14"/>
      <c r="C78" s="6" t="s">
        <v>244</v>
      </c>
    </row>
    <row r="79" spans="1:48" ht="37.5" customHeight="1" x14ac:dyDescent="0.15">
      <c r="A79" s="14"/>
      <c r="B79" s="14"/>
      <c r="C79" s="64" t="s">
        <v>258</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6"/>
      <c r="AV79" s="33"/>
    </row>
    <row r="80" spans="1:48" ht="37.5" customHeight="1" x14ac:dyDescent="0.15">
      <c r="A80" s="14"/>
      <c r="B80" s="14"/>
      <c r="C80" s="67"/>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9"/>
      <c r="AV80" s="33"/>
    </row>
    <row r="81" spans="1:48" ht="37.5" customHeight="1" x14ac:dyDescent="0.15">
      <c r="A81" s="14"/>
      <c r="B81" s="14"/>
      <c r="C81" s="67"/>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9"/>
      <c r="AV81" s="33"/>
    </row>
    <row r="82" spans="1:48" ht="37.5" customHeight="1" x14ac:dyDescent="0.15">
      <c r="A82" s="14"/>
      <c r="B82" s="14"/>
      <c r="C82" s="67"/>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33"/>
    </row>
    <row r="83" spans="1:48" ht="37.5" customHeight="1" x14ac:dyDescent="0.15">
      <c r="A83" s="14"/>
      <c r="B83" s="14"/>
      <c r="C83" s="67"/>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9"/>
      <c r="AV83" s="33"/>
    </row>
    <row r="84" spans="1:48" ht="37.5" customHeight="1" x14ac:dyDescent="0.15">
      <c r="A84" s="14"/>
      <c r="B84" s="14"/>
      <c r="C84" s="67"/>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9"/>
      <c r="AV84" s="33"/>
    </row>
    <row r="85" spans="1:48" ht="37.5" customHeight="1" x14ac:dyDescent="0.15">
      <c r="A85" s="14"/>
      <c r="B85" s="14"/>
      <c r="C85" s="67"/>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9"/>
      <c r="AV85" s="33"/>
    </row>
    <row r="86" spans="1:48" ht="37.5" customHeight="1" x14ac:dyDescent="0.15">
      <c r="A86" s="14"/>
      <c r="B86" s="14"/>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9"/>
      <c r="AV86" s="33"/>
    </row>
    <row r="87" spans="1:48" ht="37.5" customHeight="1" x14ac:dyDescent="0.15">
      <c r="A87" s="14"/>
      <c r="B87" s="14"/>
      <c r="C87" s="67"/>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9"/>
      <c r="AV87" s="33"/>
    </row>
    <row r="88" spans="1:48" ht="37.5" customHeight="1" x14ac:dyDescent="0.15">
      <c r="A88" s="14"/>
      <c r="B88" s="14"/>
      <c r="C88" s="67"/>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9"/>
      <c r="AV88" s="33"/>
    </row>
    <row r="89" spans="1:48" ht="37.5" customHeight="1" x14ac:dyDescent="0.15">
      <c r="A89" s="14"/>
      <c r="B89" s="14"/>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2"/>
      <c r="AV89" s="33"/>
    </row>
    <row r="90" spans="1:48" ht="22.5" customHeight="1" x14ac:dyDescent="0.15"/>
    <row r="91" spans="1:48" ht="37.5" customHeight="1" x14ac:dyDescent="0.15">
      <c r="A91" s="14">
        <v>13</v>
      </c>
      <c r="B91" s="14"/>
      <c r="C91" s="6" t="s">
        <v>245</v>
      </c>
    </row>
    <row r="92" spans="1:48" ht="37.5" customHeight="1" x14ac:dyDescent="0.15">
      <c r="A92" s="14"/>
      <c r="B92" s="14"/>
      <c r="C92" s="64" t="s">
        <v>261</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6"/>
      <c r="AV92" s="33"/>
    </row>
    <row r="93" spans="1:48" ht="37.5" customHeight="1" x14ac:dyDescent="0.15">
      <c r="A93" s="14"/>
      <c r="B93" s="14"/>
      <c r="C93" s="67"/>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9"/>
      <c r="AV93" s="33"/>
    </row>
    <row r="94" spans="1:48" ht="37.5" customHeight="1" x14ac:dyDescent="0.15">
      <c r="A94" s="14"/>
      <c r="B94" s="14"/>
      <c r="C94" s="67"/>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9"/>
      <c r="AV94" s="33"/>
    </row>
    <row r="95" spans="1:48" ht="37.5" customHeight="1" x14ac:dyDescent="0.15">
      <c r="A95" s="14"/>
      <c r="B95" s="14"/>
      <c r="C95" s="67"/>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9"/>
      <c r="AV95" s="33"/>
    </row>
    <row r="96" spans="1:48" ht="37.5" customHeight="1" x14ac:dyDescent="0.15">
      <c r="A96" s="14"/>
      <c r="B96" s="14"/>
      <c r="C96" s="67"/>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9"/>
      <c r="AV96" s="33"/>
    </row>
    <row r="97" spans="1:48" ht="37.5" customHeight="1" x14ac:dyDescent="0.15">
      <c r="A97" s="14"/>
      <c r="B97" s="14"/>
      <c r="C97" s="67"/>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9"/>
      <c r="AV97" s="33"/>
    </row>
    <row r="98" spans="1:48" ht="37.5" customHeight="1" x14ac:dyDescent="0.15">
      <c r="A98" s="14"/>
      <c r="B98" s="14"/>
      <c r="C98" s="67"/>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9"/>
      <c r="AV98" s="33"/>
    </row>
    <row r="99" spans="1:48" ht="37.5" customHeight="1" x14ac:dyDescent="0.15">
      <c r="A99" s="14"/>
      <c r="B99" s="14"/>
      <c r="C99" s="67"/>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9"/>
      <c r="AV99" s="33"/>
    </row>
    <row r="100" spans="1:48" ht="37.5" customHeight="1" x14ac:dyDescent="0.15">
      <c r="A100" s="14"/>
      <c r="B100" s="14"/>
      <c r="C100" s="67"/>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9"/>
      <c r="AV100" s="33"/>
    </row>
    <row r="101" spans="1:48" ht="37.5" customHeight="1" x14ac:dyDescent="0.15">
      <c r="A101" s="14"/>
      <c r="B101" s="14"/>
      <c r="C101" s="67"/>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9"/>
      <c r="AV101" s="33"/>
    </row>
    <row r="102" spans="1:48" ht="37.5" customHeight="1" x14ac:dyDescent="0.15">
      <c r="A102" s="14"/>
      <c r="B102" s="14"/>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2"/>
      <c r="AV102" s="33"/>
    </row>
    <row r="103" spans="1:48" ht="22.5" customHeight="1" x14ac:dyDescent="0.15"/>
    <row r="104" spans="1:48" ht="37.5" customHeight="1" x14ac:dyDescent="0.15">
      <c r="A104" s="14">
        <v>14</v>
      </c>
      <c r="B104" s="14"/>
      <c r="C104" s="21" t="s">
        <v>246</v>
      </c>
    </row>
    <row r="105" spans="1:48" ht="37.5" customHeight="1" x14ac:dyDescent="0.15">
      <c r="A105" s="14"/>
      <c r="B105" s="14"/>
      <c r="C105" s="64"/>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6"/>
      <c r="AV105" s="33"/>
    </row>
    <row r="106" spans="1:48" ht="37.5" customHeight="1" x14ac:dyDescent="0.15">
      <c r="A106" s="14"/>
      <c r="B106" s="14"/>
      <c r="C106" s="67"/>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9"/>
      <c r="AV106" s="33"/>
    </row>
    <row r="107" spans="1:48" ht="37.5" customHeight="1" x14ac:dyDescent="0.15">
      <c r="A107" s="14"/>
      <c r="B107" s="14"/>
      <c r="C107" s="67"/>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9"/>
      <c r="AV107" s="33"/>
    </row>
    <row r="108" spans="1:48" ht="37.5" customHeight="1" x14ac:dyDescent="0.15">
      <c r="A108" s="14"/>
      <c r="B108" s="14"/>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9"/>
      <c r="AV108" s="33"/>
    </row>
    <row r="109" spans="1:48" ht="37.5" customHeight="1" x14ac:dyDescent="0.15">
      <c r="A109" s="14"/>
      <c r="B109" s="14"/>
      <c r="C109" s="67"/>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9"/>
      <c r="AV109" s="33"/>
    </row>
    <row r="110" spans="1:48" ht="37.5" customHeight="1" x14ac:dyDescent="0.15">
      <c r="A110" s="14"/>
      <c r="B110" s="14"/>
      <c r="C110" s="67"/>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9"/>
      <c r="AV110" s="33"/>
    </row>
    <row r="111" spans="1:48" ht="37.5" customHeight="1" x14ac:dyDescent="0.15">
      <c r="A111" s="14"/>
      <c r="B111" s="14"/>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9"/>
      <c r="AV111" s="33"/>
    </row>
    <row r="112" spans="1:48" ht="37.5" customHeight="1" x14ac:dyDescent="0.15">
      <c r="A112" s="14"/>
      <c r="B112" s="14"/>
      <c r="C112" s="67"/>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9"/>
      <c r="AV112" s="33"/>
    </row>
    <row r="113" spans="1:109" ht="37.5" customHeight="1" x14ac:dyDescent="0.15">
      <c r="A113" s="14"/>
      <c r="B113" s="14"/>
      <c r="C113" s="67"/>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9"/>
      <c r="AV113" s="33"/>
    </row>
    <row r="114" spans="1:109" ht="37.5" customHeight="1" x14ac:dyDescent="0.15">
      <c r="A114" s="14"/>
      <c r="B114" s="14"/>
      <c r="C114" s="67"/>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9"/>
      <c r="AV114" s="33"/>
    </row>
    <row r="115" spans="1:109" ht="37.5" customHeight="1" x14ac:dyDescent="0.15">
      <c r="A115" s="14"/>
      <c r="B115" s="14"/>
      <c r="C115" s="67"/>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9"/>
      <c r="AV115" s="33"/>
    </row>
    <row r="116" spans="1:109" ht="37.5" customHeight="1" x14ac:dyDescent="0.15">
      <c r="A116" s="14"/>
      <c r="B116" s="14"/>
      <c r="C116" s="67"/>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9"/>
      <c r="AV116" s="33"/>
    </row>
    <row r="117" spans="1:109" ht="37.5" customHeight="1" x14ac:dyDescent="0.15">
      <c r="A117" s="14"/>
      <c r="B117" s="14"/>
      <c r="C117" s="67"/>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9"/>
      <c r="AV117" s="33"/>
    </row>
    <row r="118" spans="1:109" ht="37.5" customHeight="1" x14ac:dyDescent="0.15">
      <c r="A118" s="14"/>
      <c r="B118" s="14"/>
      <c r="C118" s="70"/>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2"/>
      <c r="AV118" s="33"/>
    </row>
    <row r="123" spans="1:109" ht="37.5" customHeight="1" x14ac:dyDescent="0.15">
      <c r="CA123" s="44" t="s">
        <v>247</v>
      </c>
      <c r="CB123" s="45" t="s">
        <v>1</v>
      </c>
      <c r="CC123" s="45" t="s">
        <v>0</v>
      </c>
      <c r="CD123" s="46" t="s">
        <v>220</v>
      </c>
      <c r="CE123" s="46" t="s">
        <v>221</v>
      </c>
      <c r="CF123" s="46" t="s">
        <v>231</v>
      </c>
      <c r="CG123" s="46" t="s">
        <v>223</v>
      </c>
      <c r="CH123" s="46" t="s">
        <v>232</v>
      </c>
      <c r="CI123" s="46" t="s">
        <v>233</v>
      </c>
      <c r="CJ123" s="46" t="s">
        <v>74</v>
      </c>
      <c r="CK123" s="46" t="s">
        <v>75</v>
      </c>
      <c r="CL123" s="46" t="s">
        <v>76</v>
      </c>
      <c r="CM123" s="46" t="s">
        <v>225</v>
      </c>
      <c r="CN123" s="46" t="s">
        <v>228</v>
      </c>
      <c r="CO123" s="46" t="s">
        <v>226</v>
      </c>
      <c r="CP123" s="46" t="s">
        <v>229</v>
      </c>
      <c r="CQ123" s="46" t="s">
        <v>227</v>
      </c>
      <c r="CR123" s="46" t="s">
        <v>230</v>
      </c>
      <c r="CS123" s="46" t="s">
        <v>172</v>
      </c>
      <c r="CT123" s="46" t="s">
        <v>179</v>
      </c>
      <c r="CU123" s="46" t="s">
        <v>234</v>
      </c>
      <c r="CV123" s="46" t="s">
        <v>235</v>
      </c>
      <c r="CW123" s="46" t="s">
        <v>236</v>
      </c>
      <c r="CX123" s="46" t="s">
        <v>240</v>
      </c>
      <c r="CY123" s="46" t="s">
        <v>239</v>
      </c>
      <c r="CZ123" s="46" t="s">
        <v>238</v>
      </c>
      <c r="DA123" s="46" t="s">
        <v>237</v>
      </c>
      <c r="DB123" s="46" t="s">
        <v>175</v>
      </c>
      <c r="DC123" s="46" t="s">
        <v>176</v>
      </c>
      <c r="DD123" s="46" t="s">
        <v>177</v>
      </c>
      <c r="DE123" s="46" t="s">
        <v>178</v>
      </c>
    </row>
    <row r="124" spans="1:109" ht="37.5" customHeight="1" x14ac:dyDescent="0.15">
      <c r="CA124" s="44" t="s">
        <v>248</v>
      </c>
      <c r="CB124" s="47">
        <f>F4</f>
        <v>2019</v>
      </c>
      <c r="CC124" s="47">
        <f>AM4</f>
        <v>1</v>
      </c>
      <c r="CD124" s="47" t="str">
        <f>K6</f>
        <v/>
      </c>
      <c r="CE124" s="47" t="str">
        <f>K8</f>
        <v>02</v>
      </c>
      <c r="CF124" s="48">
        <f>U8</f>
        <v>0</v>
      </c>
      <c r="CG124" s="49">
        <f>K10</f>
        <v>0</v>
      </c>
      <c r="CH124" s="47">
        <f>M12</f>
        <v>1985</v>
      </c>
      <c r="CI124" s="47">
        <f>R12</f>
        <v>1</v>
      </c>
      <c r="CJ124" s="49">
        <f>K14</f>
        <v>0</v>
      </c>
      <c r="CK124" s="49">
        <f>K16</f>
        <v>1210</v>
      </c>
      <c r="CL124" s="48" t="str">
        <f>K18</f>
        <v>内装業</v>
      </c>
      <c r="CM124" s="47" t="str">
        <f>K20</f>
        <v>02</v>
      </c>
      <c r="CN124" s="48">
        <f>X20</f>
        <v>0</v>
      </c>
      <c r="CO124" s="47" t="str">
        <f>K22</f>
        <v>03</v>
      </c>
      <c r="CP124" s="48">
        <f>X22</f>
        <v>0</v>
      </c>
      <c r="CQ124" s="47" t="str">
        <f>K24</f>
        <v>08</v>
      </c>
      <c r="CR124" s="48">
        <f>X24</f>
        <v>0</v>
      </c>
      <c r="CS124" s="48" t="str">
        <f>C27</f>
        <v>　井手町内で内装業を始め30年が経つ。今までは大手住宅メーカー・工務店からの下請工事が売上の多くを占めてきたが、売上額が一定でなく変動が伴う。
　一方で下請工事以外に、個人客の改築工事も行ってきた実績数は多くある。
　近年、個人客からのリフォームの問い合わせや相談が増えてきている。過去に作成し、内容が古くなったHPや、たまに更新しているブログはあるが、地元地域を含め、訪問可能な近隣地域の方で、自社を知らない方がそこまでたどり着かない現状がある。</v>
      </c>
      <c r="CT124" s="48" t="str">
        <f>C38</f>
        <v>＜ステップアップ事業＞
　リスティング広告とは、インターネットにおいて、ユーザーの検索結果に適合した広告を表示するサービスである。アドワーズ広告（グーグル）・プロモーション広告（Yahoo）といわれるものである。広告を出す側は、用意した広告ごとに関連するキーワードを設定する。検索エンジンを利用した結果に対して、それに近いキーワードをもつ広告を掲出し、それを見たユーザーが、広告をクリックした場合に広告主に料金が発生する仕組みとなっている。検索結果の画面に広告が表示される検索連動型で行う計画である。クリック単価や広告費の上限を自ら決められるため、手軽に少ないリスクで始められる。そのためには、ネット検索している顧客が当店を選んでいただくためのHP上の広告チラシのようなものである「ランディングページ」を作成する必要があった。
　同業他社との比較や当店利用者の声（口コミ）を、自ら集めることを事業所へ伝えた。言語化したものをランディングページ作成業者にも提案。なかなか行動に移せないお客様に対して、選んでいただけるようなページを作成してもらうこととなった。
＜伴走型小規模事業者支援推進事業＞
　ステップアップ事業により「ランディングページ」を作成することとなり、業者への制作依頼の際、自社の特徴や、強み弱み、顧客ニーズを見つめる機会が今まで無かった事に気づかれた。経営計画を作成する必要性があることを提案。伴走型小規模事業者支援推進事業の説明を行い、全体セミナーは欠席であったが、セミナーで使用した資料（2時間×2日間分）を、全て説明。伴走型事業の専門家による個別支援全3回にわたり「経営実践計画書」を作成する事となった。全3回とも専門家派遣日までに「経営実践計画書」を埋める支援を巡回支援を行った。第1回目までに、経営理念・提供価値や特徴・自社の強み弱み（顧客ニーズ）・経営方針（方向性）を策定した。第2回目までには、1回目で受けた内容に基づき、ブラッシュアップを行い、具体的な取組事項をピックアップした。また、第3回目までには、数値計画を過去2年前・進行期（H30年分）・以後3年分、合計6年分を一覧表に作成。過去の売上集計は、月ごとのみの分類だったが、工事の種類ごと、さらには、下請・元請ごとに分類を行う支援を行った。
＜中小企業等復興支援事業＞
　平成30年9月の台風21号による被災により、店舗吹抜上部の雨漏りと仕入等置場の屋根のパネルの破損があった。よって、申請書・報告書の作成支援を行った。
＜被災地域販路開拓支援事業　小規模事業者持続化補助金＞
　伴走型の個別支援で作成した「経営実践計画書」を活かし、経営計画書の作成支援を行った。　
そして、古くなったホームページを全面リニューアルし、見込客を発掘し、効率的に周知を行う補助事業計画書の作成支援を行った。</v>
      </c>
      <c r="CU124" s="47">
        <f>J61</f>
        <v>1</v>
      </c>
      <c r="CV124" s="47">
        <f>J63</f>
        <v>0</v>
      </c>
      <c r="CW124" s="48" t="str">
        <f>Q65</f>
        <v>伴走型小規模事業者支援推進事業</v>
      </c>
      <c r="CX124" s="48" t="str">
        <f>Q67</f>
        <v>中小企業等復興支援事業</v>
      </c>
      <c r="CY124" s="48" t="str">
        <f>Q69</f>
        <v>被災地域販路開拓支援事業　小規模事業者持続化補助金</v>
      </c>
      <c r="CZ124" s="48">
        <f>Q71</f>
        <v>0</v>
      </c>
      <c r="DA124" s="48">
        <f>Q73</f>
        <v>0</v>
      </c>
      <c r="DB124" s="48">
        <f>K76</f>
        <v>0</v>
      </c>
      <c r="DC124" s="48" t="str">
        <f>C79</f>
        <v xml:space="preserve">ランディングページは完成したばかりだが、
平成30年末決算では、リフォーム雑工事の売上は前年対比1.43倍となった。
また、全体の売上は、前年対比1.14倍となった。
</v>
      </c>
      <c r="DD124" s="48" t="str">
        <f>C92</f>
        <v>＜ステップアップ事業＞・＜伴走型小規模事業者支援推進事業＞による成果
　クロス・塗り壁・床・カーテン・水回り工事等、室内全般のトータルリフォーム相談ができる、きめ細かなニーズにも対応していける店舗運営を行うことにより、下請工事に頼らない、対個人顧客へ転換を目指し、売上と利益を増やしていく道筋が立った。
　新規個人客から問い合わせや相談をスムーズに行えるよう、「壁紙・クロス張替え専門店」のランディングページを作成できた。施工事例や当店利用者のメッセージを掲載。HPで検索されても、なかなか行動に移せないお客様に対して、選んでいただけるようなランディングページとなった。クロス以外のリフォーム全般の受注にもつながり、売上と利益を増やしていくことができた。
　ステップアップ事業により「ランディングページ」を作成することとなったが、伴走型事業の経営計画書・事業計画書作成により、自社の特徴や、強み弱み、顧客ニーズを見つめる機会ができ、自社の提供価値や特徴を、ランディングページに盛り込むことができた。そして、過去の3年、これからの3年後の数値計画を立てることにより、内装工事の種類による1件当たりの売上単価や件数といった計画・目標設定を立て、行動できるようになった。過去の顧客にも、再度の受注をいただけるような、DM発送やお伺い・アフターメンテ等の案内にも、従来以上に力を入れ、また、頼まれた施工だけでなく、別商品の提案は必ず行うよう、積極的な行動を習慣化できるようになった。　
＜中小企業等復興支援事業＞
　被災により、店舗吹抜上部の雨漏りと仕入等材料置場の屋根のパネルの破損があったが、補助事業申請により、スムーズな修繕が行えたので、売上に大きな影響は出なかった。
＜被災地域販路開拓支援事業　小規模事業者持続化補助金＞
　採択は6月にされたばかりの為、事業は現在取組み中である。</v>
      </c>
      <c r="DE124" s="48">
        <f>C105</f>
        <v>0</v>
      </c>
    </row>
  </sheetData>
  <sheetProtection password="CC2A" sheet="1" objects="1" scenarios="1"/>
  <dataConsolidate/>
  <mergeCells count="42">
    <mergeCell ref="K12:L12"/>
    <mergeCell ref="M12:O12"/>
    <mergeCell ref="C92:AU102"/>
    <mergeCell ref="C105:AU118"/>
    <mergeCell ref="K65:M65"/>
    <mergeCell ref="O65:P65"/>
    <mergeCell ref="O67:P67"/>
    <mergeCell ref="O69:P69"/>
    <mergeCell ref="O71:P71"/>
    <mergeCell ref="O73:P73"/>
    <mergeCell ref="Q65:AU65"/>
    <mergeCell ref="Q67:AU67"/>
    <mergeCell ref="Q69:AU69"/>
    <mergeCell ref="Q71:AU71"/>
    <mergeCell ref="Q73:AU73"/>
    <mergeCell ref="K67:M69"/>
    <mergeCell ref="C79:AU89"/>
    <mergeCell ref="O4:AI4"/>
    <mergeCell ref="C27:AU35"/>
    <mergeCell ref="C38:AU57"/>
    <mergeCell ref="X20:AU20"/>
    <mergeCell ref="X22:AU22"/>
    <mergeCell ref="X24:AU24"/>
    <mergeCell ref="U8:AU8"/>
    <mergeCell ref="K10:M10"/>
    <mergeCell ref="C4:D4"/>
    <mergeCell ref="F4:H4"/>
    <mergeCell ref="I4:K4"/>
    <mergeCell ref="K6:M6"/>
    <mergeCell ref="O6:S6"/>
    <mergeCell ref="K8:M8"/>
    <mergeCell ref="O8:R8"/>
    <mergeCell ref="K14:M14"/>
    <mergeCell ref="K16:M16"/>
    <mergeCell ref="K20:M20"/>
    <mergeCell ref="O20:V20"/>
    <mergeCell ref="K18:AQ18"/>
    <mergeCell ref="K22:M22"/>
    <mergeCell ref="O22:V22"/>
    <mergeCell ref="K24:M24"/>
    <mergeCell ref="O24:V24"/>
    <mergeCell ref="K76:AU76"/>
  </mergeCells>
  <phoneticPr fontId="3"/>
  <dataValidations count="6">
    <dataValidation type="whole" allowBlank="1" showInputMessage="1" showErrorMessage="1" sqref="F4:H4 M12:O12">
      <formula1>1</formula1>
      <formula2>9999</formula2>
    </dataValidation>
    <dataValidation type="whole" allowBlank="1" showInputMessage="1" showErrorMessage="1" sqref="K10:M10 K16:M16">
      <formula1>0</formula1>
      <formula2>99999</formula2>
    </dataValidation>
    <dataValidation type="whole" allowBlank="1" showInputMessage="1" showErrorMessage="1" sqref="K14:M14">
      <formula1>0</formula1>
      <formula2>9999</formula2>
    </dataValidation>
    <dataValidation type="whole" allowBlank="1" showInputMessage="1" showErrorMessage="1" sqref="R12">
      <formula1>1</formula1>
      <formula2>12</formula2>
    </dataValidation>
    <dataValidation type="custom" allowBlank="1" showInputMessage="1" showErrorMessage="1" sqref="U8:AU8">
      <formula1>K8="06"</formula1>
    </dataValidation>
    <dataValidation type="custom" allowBlank="1" showInputMessage="1" showErrorMessage="1" sqref="X22:AU22 X24:AU24 X20:AU20">
      <formula1>K20="15"</formula1>
    </dataValidation>
  </dataValidations>
  <pageMargins left="0.78740157480314965" right="0.39370078740157483" top="0.59055118110236227" bottom="0.59055118110236227" header="0.31496062992125984" footer="0.31496062992125984"/>
  <pageSetup paperSize="9" scale="42"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ﾊﾟﾗﾒﾀ!$C$2:$C$5</xm:f>
          </x14:formula1>
          <xm:sqref>AM4</xm:sqref>
        </x14:dataValidation>
        <x14:dataValidation type="list" allowBlank="1" showInputMessage="1" showErrorMessage="1">
          <x14:formula1>
            <xm:f>ﾊﾟﾗﾒﾀ!$I$2:$I$7</xm:f>
          </x14:formula1>
          <xm:sqref>O8:R8</xm:sqref>
        </x14:dataValidation>
        <x14:dataValidation type="list" allowBlank="1" showInputMessage="1" showErrorMessage="1">
          <x14:formula1>
            <xm:f>ﾊﾟﾗﾒﾀ!$K$2:$K$16</xm:f>
          </x14:formula1>
          <xm:sqref>O20 O22 O24</xm:sqref>
        </x14:dataValidation>
        <x14:dataValidation type="list" allowBlank="1" showInputMessage="1" showErrorMessage="1">
          <x14:formula1>
            <xm:f>ﾊﾟﾗﾒﾀ!$G$2:$G$27</xm:f>
          </x14:formula1>
          <xm:sqref>O6:S6</xm:sqref>
        </x14:dataValidation>
        <x14:dataValidation type="list" allowBlank="1" showInputMessage="1" showErrorMessage="1">
          <x14:formula1>
            <xm:f>ﾊﾟﾗﾒﾀ!$M$2:$M$3</xm:f>
          </x14:formula1>
          <xm:sqref>K61 K63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24"/>
  <sheetViews>
    <sheetView view="pageBreakPreview" zoomScale="85" zoomScaleNormal="70" zoomScaleSheetLayoutView="85" workbookViewId="0">
      <selection activeCell="AC3" sqref="AC3"/>
    </sheetView>
  </sheetViews>
  <sheetFormatPr defaultColWidth="9" defaultRowHeight="37.5" customHeight="1" x14ac:dyDescent="0.15"/>
  <cols>
    <col min="1" max="1" width="5.85546875" style="51" bestFit="1" customWidth="1"/>
    <col min="2" max="2" width="1.28515625" style="51" customWidth="1"/>
    <col min="3" max="4" width="6.28515625" style="51" customWidth="1"/>
    <col min="5" max="5" width="1.28515625" style="51" customWidth="1"/>
    <col min="6" max="6" width="6.28515625" style="51" customWidth="1"/>
    <col min="7" max="7" width="1.28515625" style="51" customWidth="1"/>
    <col min="8" max="9" width="6.28515625" style="51" customWidth="1"/>
    <col min="10" max="10" width="2.42578125" style="51" customWidth="1"/>
    <col min="11" max="11" width="6.28515625" style="51" customWidth="1"/>
    <col min="12" max="12" width="1.28515625" style="51" customWidth="1"/>
    <col min="13" max="13" width="6.28515625" style="51" customWidth="1"/>
    <col min="14" max="14" width="1.28515625" style="51" customWidth="1"/>
    <col min="15" max="16" width="6.28515625" style="51" customWidth="1"/>
    <col min="17" max="17" width="1.28515625" style="51" customWidth="1"/>
    <col min="18" max="19" width="6.28515625" style="51" customWidth="1"/>
    <col min="20" max="20" width="1.28515625" style="51" customWidth="1"/>
    <col min="21" max="22" width="6.28515625" style="51" customWidth="1"/>
    <col min="23" max="23" width="1.28515625" style="51" customWidth="1"/>
    <col min="24" max="25" width="6.28515625" style="51" customWidth="1"/>
    <col min="26" max="26" width="1.28515625" style="51" customWidth="1"/>
    <col min="27" max="27" width="6.28515625" style="51" customWidth="1"/>
    <col min="28" max="28" width="1.28515625" style="51" customWidth="1"/>
    <col min="29" max="30" width="6.28515625" style="51" customWidth="1"/>
    <col min="31" max="31" width="1.28515625" style="51" customWidth="1"/>
    <col min="32" max="33" width="6.28515625" style="51" customWidth="1"/>
    <col min="34" max="34" width="1.28515625" style="51" customWidth="1"/>
    <col min="35" max="36" width="6.28515625" style="51" customWidth="1"/>
    <col min="37" max="37" width="1.28515625" style="51" customWidth="1"/>
    <col min="38" max="39" width="6.28515625" style="51" customWidth="1"/>
    <col min="40" max="40" width="1.28515625" style="51" customWidth="1"/>
    <col min="41" max="43" width="6.28515625" style="51" customWidth="1"/>
    <col min="44" max="44" width="1.28515625" style="51" customWidth="1"/>
    <col min="45" max="46" width="6.28515625" style="51" customWidth="1"/>
    <col min="47" max="47" width="5" style="51" customWidth="1"/>
    <col min="48" max="48" width="1.28515625" style="30" customWidth="1"/>
    <col min="49" max="78" width="6.28515625" style="51" customWidth="1"/>
    <col min="79" max="79" width="12.7109375" style="51" bestFit="1" customWidth="1"/>
    <col min="80" max="80" width="7.42578125" style="51" bestFit="1" customWidth="1"/>
    <col min="81" max="81" width="9.85546875" style="51" bestFit="1" customWidth="1"/>
    <col min="82" max="82" width="20.42578125" style="51" bestFit="1" customWidth="1"/>
    <col min="83" max="83" width="9.140625" style="51" bestFit="1" customWidth="1"/>
    <col min="84" max="84" width="20.42578125" style="51" bestFit="1" customWidth="1"/>
    <col min="85" max="89" width="12.7109375" style="51" bestFit="1" customWidth="1"/>
    <col min="90" max="90" width="36.140625" style="51" bestFit="1" customWidth="1"/>
    <col min="91" max="91" width="24.42578125" style="51" bestFit="1" customWidth="1"/>
    <col min="92" max="92" width="36.140625" style="51" bestFit="1" customWidth="1"/>
    <col min="93" max="93" width="24.42578125" style="51" bestFit="1" customWidth="1"/>
    <col min="94" max="94" width="36.140625" style="51" bestFit="1" customWidth="1"/>
    <col min="95" max="95" width="24.42578125" style="51" bestFit="1" customWidth="1"/>
    <col min="96" max="96" width="36.140625" style="51" bestFit="1" customWidth="1"/>
    <col min="97" max="97" width="28.28515625" style="51" bestFit="1" customWidth="1"/>
    <col min="98" max="100" width="16.5703125" style="51" bestFit="1" customWidth="1"/>
    <col min="101" max="105" width="24.42578125" style="51" bestFit="1" customWidth="1"/>
    <col min="106" max="106" width="16.5703125" style="51" bestFit="1" customWidth="1"/>
    <col min="107" max="107" width="36.140625" style="51" bestFit="1" customWidth="1"/>
    <col min="108" max="108" width="43.85546875" style="51" bestFit="1" customWidth="1"/>
    <col min="109" max="109" width="31.7109375" style="51" bestFit="1" customWidth="1"/>
    <col min="110" max="265" width="6.28515625" style="51" customWidth="1"/>
    <col min="266" max="16384" width="9" style="51"/>
  </cols>
  <sheetData>
    <row r="1" spans="1:79" ht="15" customHeight="1" x14ac:dyDescent="0.15">
      <c r="CA1" s="51" t="s">
        <v>367</v>
      </c>
    </row>
    <row r="2" spans="1:79" ht="61.5" customHeight="1" x14ac:dyDescent="0.15"/>
    <row r="3" spans="1:79" ht="30" customHeight="1" x14ac:dyDescent="0.15"/>
    <row r="4" spans="1:79" s="7" customFormat="1" ht="52.5" customHeight="1" x14ac:dyDescent="0.15">
      <c r="C4" s="74" t="s">
        <v>189</v>
      </c>
      <c r="D4" s="74"/>
      <c r="E4" s="53"/>
      <c r="F4" s="75">
        <v>2019</v>
      </c>
      <c r="G4" s="76"/>
      <c r="H4" s="77"/>
      <c r="I4" s="78" t="s">
        <v>1</v>
      </c>
      <c r="J4" s="78"/>
      <c r="K4" s="78"/>
      <c r="L4" s="53"/>
      <c r="M4" s="53"/>
      <c r="N4" s="53"/>
      <c r="O4" s="73" t="s">
        <v>263</v>
      </c>
      <c r="P4" s="73"/>
      <c r="Q4" s="73"/>
      <c r="R4" s="73"/>
      <c r="S4" s="73"/>
      <c r="T4" s="73"/>
      <c r="U4" s="73"/>
      <c r="V4" s="73"/>
      <c r="W4" s="73"/>
      <c r="X4" s="73"/>
      <c r="Y4" s="73"/>
      <c r="Z4" s="73"/>
      <c r="AA4" s="73"/>
      <c r="AB4" s="73"/>
      <c r="AC4" s="73"/>
      <c r="AD4" s="73"/>
      <c r="AE4" s="73"/>
      <c r="AF4" s="73"/>
      <c r="AG4" s="73"/>
      <c r="AH4" s="73"/>
      <c r="AI4" s="73"/>
      <c r="AJ4" s="52"/>
      <c r="AK4" s="8"/>
      <c r="AL4" s="11" t="s">
        <v>4</v>
      </c>
      <c r="AM4" s="26">
        <v>1</v>
      </c>
      <c r="AN4" s="51" t="s">
        <v>0</v>
      </c>
      <c r="AO4" s="51"/>
      <c r="AP4" s="51"/>
      <c r="AV4" s="31"/>
    </row>
    <row r="5" spans="1:79" ht="30" customHeight="1" x14ac:dyDescent="0.15">
      <c r="A5" s="14"/>
    </row>
    <row r="6" spans="1:79" ht="37.5" customHeight="1" x14ac:dyDescent="0.15">
      <c r="A6" s="14">
        <v>1</v>
      </c>
      <c r="B6" s="14"/>
      <c r="C6" s="51" t="s">
        <v>264</v>
      </c>
      <c r="K6" s="55" t="str">
        <f>IF(O6="","",VLOOKUP(O6,[9]ﾊﾟﾗﾒﾀ!G2:H27,2,FALSE))</f>
        <v/>
      </c>
      <c r="L6" s="55"/>
      <c r="M6" s="55"/>
      <c r="O6" s="56"/>
      <c r="P6" s="56"/>
      <c r="Q6" s="56"/>
      <c r="R6" s="56"/>
      <c r="S6" s="56"/>
      <c r="AG6" s="9"/>
    </row>
    <row r="7" spans="1:79" ht="22.5" customHeight="1" x14ac:dyDescent="0.15">
      <c r="A7" s="14"/>
    </row>
    <row r="8" spans="1:79" ht="37.5" customHeight="1" x14ac:dyDescent="0.15">
      <c r="A8" s="14">
        <v>2</v>
      </c>
      <c r="B8" s="14"/>
      <c r="C8" s="51" t="s">
        <v>265</v>
      </c>
      <c r="K8" s="55" t="str">
        <f>IF(O8="","",VLOOKUP(O8,[9]ﾊﾟﾗﾒﾀ!I2:J7,2,FALSE))</f>
        <v>04</v>
      </c>
      <c r="L8" s="55"/>
      <c r="M8" s="55"/>
      <c r="O8" s="56" t="s">
        <v>133</v>
      </c>
      <c r="P8" s="56"/>
      <c r="Q8" s="56"/>
      <c r="R8" s="56"/>
      <c r="U8" s="57"/>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row>
    <row r="9" spans="1:79" ht="22.5" customHeight="1" x14ac:dyDescent="0.15">
      <c r="A9" s="14"/>
      <c r="U9" s="35" t="s">
        <v>191</v>
      </c>
    </row>
    <row r="10" spans="1:79" ht="37.5" customHeight="1" x14ac:dyDescent="0.15">
      <c r="A10" s="14">
        <v>3</v>
      </c>
      <c r="B10" s="14"/>
      <c r="C10" s="51" t="s">
        <v>266</v>
      </c>
      <c r="K10" s="60">
        <v>100</v>
      </c>
      <c r="L10" s="60"/>
      <c r="M10" s="60"/>
      <c r="O10" s="51" t="s">
        <v>145</v>
      </c>
      <c r="AG10" s="9"/>
    </row>
    <row r="11" spans="1:79" ht="22.5" customHeight="1" x14ac:dyDescent="0.15"/>
    <row r="12" spans="1:79" ht="37.5" customHeight="1" x14ac:dyDescent="0.15">
      <c r="A12" s="14">
        <v>4</v>
      </c>
      <c r="B12" s="14"/>
      <c r="C12" s="51" t="s">
        <v>267</v>
      </c>
      <c r="K12" s="79" t="s">
        <v>189</v>
      </c>
      <c r="L12" s="79"/>
      <c r="M12" s="80">
        <v>2019</v>
      </c>
      <c r="N12" s="81"/>
      <c r="O12" s="82"/>
      <c r="P12" s="11" t="s">
        <v>142</v>
      </c>
      <c r="R12" s="54">
        <v>10</v>
      </c>
      <c r="S12" s="11" t="s">
        <v>143</v>
      </c>
      <c r="AG12" s="9"/>
    </row>
    <row r="13" spans="1:79" ht="22.5" customHeight="1" x14ac:dyDescent="0.15"/>
    <row r="14" spans="1:79" ht="37.5" customHeight="1" x14ac:dyDescent="0.15">
      <c r="A14" s="14">
        <v>5</v>
      </c>
      <c r="B14" s="14"/>
      <c r="C14" s="51" t="s">
        <v>268</v>
      </c>
      <c r="K14" s="60">
        <v>2</v>
      </c>
      <c r="L14" s="60"/>
      <c r="M14" s="60"/>
      <c r="O14" s="11" t="s">
        <v>144</v>
      </c>
      <c r="AG14" s="9"/>
    </row>
    <row r="15" spans="1:79" ht="22.5" customHeight="1" x14ac:dyDescent="0.15"/>
    <row r="16" spans="1:79" ht="37.5" customHeight="1" x14ac:dyDescent="0.15">
      <c r="A16" s="14">
        <v>6</v>
      </c>
      <c r="B16" s="14"/>
      <c r="C16" s="51" t="s">
        <v>269</v>
      </c>
      <c r="K16" s="61">
        <v>5300</v>
      </c>
      <c r="L16" s="62"/>
      <c r="M16" s="63"/>
      <c r="O16" s="51" t="s">
        <v>145</v>
      </c>
      <c r="AG16" s="9"/>
    </row>
    <row r="17" spans="1:48" ht="22.5" customHeight="1" x14ac:dyDescent="0.15"/>
    <row r="18" spans="1:48" ht="37.5" customHeight="1" x14ac:dyDescent="0.15">
      <c r="A18" s="14">
        <v>7</v>
      </c>
      <c r="B18" s="14"/>
      <c r="C18" s="51" t="s">
        <v>270</v>
      </c>
      <c r="K18" s="57" t="s">
        <v>368</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row>
    <row r="19" spans="1:48" ht="22.5" customHeight="1" x14ac:dyDescent="0.15"/>
    <row r="20" spans="1:48" ht="37.5" customHeight="1" x14ac:dyDescent="0.15">
      <c r="A20" s="14">
        <v>8</v>
      </c>
      <c r="B20" s="14"/>
      <c r="C20" s="51" t="s">
        <v>272</v>
      </c>
      <c r="H20" s="23" t="s">
        <v>273</v>
      </c>
      <c r="I20" s="11">
        <v>1</v>
      </c>
      <c r="J20" s="22" t="s">
        <v>274</v>
      </c>
      <c r="K20" s="55" t="str">
        <f>IF(O20="","",VLOOKUP(O20,[9]ﾊﾟﾗﾒﾀ!K2:L16,2,FALSE))</f>
        <v>02</v>
      </c>
      <c r="L20" s="55"/>
      <c r="M20" s="55"/>
      <c r="O20" s="56" t="s">
        <v>251</v>
      </c>
      <c r="P20" s="56"/>
      <c r="Q20" s="56"/>
      <c r="R20" s="56"/>
      <c r="S20" s="56"/>
      <c r="T20" s="56"/>
      <c r="U20" s="56"/>
      <c r="V20" s="56"/>
      <c r="X20" s="57"/>
      <c r="Y20" s="58"/>
      <c r="Z20" s="58"/>
      <c r="AA20" s="58"/>
      <c r="AB20" s="58"/>
      <c r="AC20" s="58"/>
      <c r="AD20" s="58"/>
      <c r="AE20" s="58"/>
      <c r="AF20" s="58"/>
      <c r="AG20" s="58"/>
      <c r="AH20" s="58"/>
      <c r="AI20" s="58"/>
      <c r="AJ20" s="58"/>
      <c r="AK20" s="58"/>
      <c r="AL20" s="58"/>
      <c r="AM20" s="58"/>
      <c r="AN20" s="58"/>
      <c r="AO20" s="58"/>
      <c r="AP20" s="58"/>
      <c r="AQ20" s="58"/>
      <c r="AR20" s="58"/>
      <c r="AS20" s="58"/>
      <c r="AT20" s="58"/>
      <c r="AU20" s="59"/>
      <c r="AV20" s="32"/>
    </row>
    <row r="21" spans="1:48" ht="15" customHeight="1" x14ac:dyDescent="0.15">
      <c r="X21" s="35" t="s">
        <v>191</v>
      </c>
    </row>
    <row r="22" spans="1:48" ht="37.5" customHeight="1" x14ac:dyDescent="0.15">
      <c r="A22" s="14"/>
      <c r="B22" s="14"/>
      <c r="H22" s="23" t="s">
        <v>273</v>
      </c>
      <c r="I22" s="11">
        <v>2</v>
      </c>
      <c r="J22" s="22" t="s">
        <v>274</v>
      </c>
      <c r="K22" s="55" t="str">
        <f>IF(O22="","",VLOOKUP(O22,[9]ﾊﾟﾗﾒﾀ!K2:L16,2,FALSE))</f>
        <v>04</v>
      </c>
      <c r="L22" s="55"/>
      <c r="M22" s="55"/>
      <c r="O22" s="56" t="s">
        <v>326</v>
      </c>
      <c r="P22" s="56"/>
      <c r="Q22" s="56"/>
      <c r="R22" s="56"/>
      <c r="S22" s="56"/>
      <c r="T22" s="56"/>
      <c r="U22" s="56"/>
      <c r="V22" s="56"/>
      <c r="X22" s="57"/>
      <c r="Y22" s="58"/>
      <c r="Z22" s="58"/>
      <c r="AA22" s="58"/>
      <c r="AB22" s="58"/>
      <c r="AC22" s="58"/>
      <c r="AD22" s="58"/>
      <c r="AE22" s="58"/>
      <c r="AF22" s="58"/>
      <c r="AG22" s="58"/>
      <c r="AH22" s="58"/>
      <c r="AI22" s="58"/>
      <c r="AJ22" s="58"/>
      <c r="AK22" s="58"/>
      <c r="AL22" s="58"/>
      <c r="AM22" s="58"/>
      <c r="AN22" s="58"/>
      <c r="AO22" s="58"/>
      <c r="AP22" s="58"/>
      <c r="AQ22" s="58"/>
      <c r="AR22" s="58"/>
      <c r="AS22" s="58"/>
      <c r="AT22" s="58"/>
      <c r="AU22" s="59"/>
      <c r="AV22" s="32"/>
    </row>
    <row r="23" spans="1:48" ht="15" customHeight="1" x14ac:dyDescent="0.15">
      <c r="X23" s="35" t="s">
        <v>191</v>
      </c>
    </row>
    <row r="24" spans="1:48" ht="37.5" customHeight="1" x14ac:dyDescent="0.15">
      <c r="A24" s="14"/>
      <c r="B24" s="14"/>
      <c r="H24" s="23" t="s">
        <v>273</v>
      </c>
      <c r="I24" s="11">
        <v>3</v>
      </c>
      <c r="J24" s="22" t="s">
        <v>274</v>
      </c>
      <c r="K24" s="55" t="str">
        <f>IF(O24="","",VLOOKUP(O24,[9]ﾊﾟﾗﾒﾀ!K2:L16,2,FALSE))</f>
        <v>05</v>
      </c>
      <c r="L24" s="55"/>
      <c r="M24" s="55"/>
      <c r="O24" s="56" t="s">
        <v>276</v>
      </c>
      <c r="P24" s="56"/>
      <c r="Q24" s="56"/>
      <c r="R24" s="56"/>
      <c r="S24" s="56"/>
      <c r="T24" s="56"/>
      <c r="U24" s="56"/>
      <c r="V24" s="56"/>
      <c r="X24" s="57"/>
      <c r="Y24" s="58"/>
      <c r="Z24" s="58"/>
      <c r="AA24" s="58"/>
      <c r="AB24" s="58"/>
      <c r="AC24" s="58"/>
      <c r="AD24" s="58"/>
      <c r="AE24" s="58"/>
      <c r="AF24" s="58"/>
      <c r="AG24" s="58"/>
      <c r="AH24" s="58"/>
      <c r="AI24" s="58"/>
      <c r="AJ24" s="58"/>
      <c r="AK24" s="58"/>
      <c r="AL24" s="58"/>
      <c r="AM24" s="58"/>
      <c r="AN24" s="58"/>
      <c r="AO24" s="58"/>
      <c r="AP24" s="58"/>
      <c r="AQ24" s="58"/>
      <c r="AR24" s="58"/>
      <c r="AS24" s="58"/>
      <c r="AT24" s="58"/>
      <c r="AU24" s="59"/>
      <c r="AV24" s="32"/>
    </row>
    <row r="25" spans="1:48" ht="22.5" customHeight="1" x14ac:dyDescent="0.15">
      <c r="X25" s="35" t="s">
        <v>191</v>
      </c>
    </row>
    <row r="26" spans="1:48" ht="37.5" customHeight="1" x14ac:dyDescent="0.15">
      <c r="A26" s="14">
        <v>9</v>
      </c>
      <c r="B26" s="14"/>
      <c r="C26" s="51" t="s">
        <v>277</v>
      </c>
    </row>
    <row r="27" spans="1:48" ht="37.5" customHeight="1" x14ac:dyDescent="0.15">
      <c r="A27" s="14"/>
      <c r="B27" s="14"/>
      <c r="C27" s="64" t="s">
        <v>369</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V27" s="33"/>
    </row>
    <row r="28" spans="1:48" ht="37.5" customHeight="1" x14ac:dyDescent="0.15">
      <c r="A28" s="14"/>
      <c r="B28" s="14"/>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9"/>
      <c r="AV28" s="33"/>
    </row>
    <row r="29" spans="1:48" ht="37.5" customHeight="1" x14ac:dyDescent="0.15">
      <c r="A29" s="14"/>
      <c r="B29" s="14"/>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9"/>
      <c r="AV29" s="33"/>
    </row>
    <row r="30" spans="1:48" ht="37.5" customHeight="1" x14ac:dyDescent="0.15">
      <c r="A30" s="14"/>
      <c r="B30" s="14"/>
      <c r="C30" s="67"/>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9"/>
      <c r="AV30" s="33"/>
    </row>
    <row r="31" spans="1:48" ht="37.5" customHeight="1" x14ac:dyDescent="0.15">
      <c r="A31" s="14"/>
      <c r="B31" s="14"/>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9"/>
      <c r="AV31" s="33"/>
    </row>
    <row r="32" spans="1:48" ht="37.5" customHeight="1" x14ac:dyDescent="0.15">
      <c r="A32" s="14"/>
      <c r="B32" s="14"/>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9"/>
      <c r="AV32" s="33"/>
    </row>
    <row r="33" spans="1:48" ht="37.5" customHeight="1" x14ac:dyDescent="0.15">
      <c r="A33" s="14"/>
      <c r="B33" s="14"/>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9"/>
      <c r="AV33" s="33"/>
    </row>
    <row r="34" spans="1:48" ht="37.5" customHeight="1" x14ac:dyDescent="0.15">
      <c r="A34" s="14"/>
      <c r="B34" s="14"/>
      <c r="C34" s="67"/>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9"/>
      <c r="AV34" s="33"/>
    </row>
    <row r="35" spans="1:48" ht="37.5" customHeight="1" x14ac:dyDescent="0.15">
      <c r="A35" s="14"/>
      <c r="B35" s="1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2"/>
      <c r="AV35" s="33"/>
    </row>
    <row r="36" spans="1:48" ht="22.5" customHeight="1" x14ac:dyDescent="0.15"/>
    <row r="37" spans="1:48" ht="37.5" customHeight="1" x14ac:dyDescent="0.15">
      <c r="A37" s="14">
        <v>10</v>
      </c>
      <c r="B37" s="14"/>
      <c r="C37" s="51" t="s">
        <v>279</v>
      </c>
    </row>
    <row r="38" spans="1:48" ht="37.5" customHeight="1" x14ac:dyDescent="0.15">
      <c r="A38" s="14"/>
      <c r="B38" s="14"/>
      <c r="C38" s="64" t="s">
        <v>370</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6"/>
      <c r="AV38" s="33"/>
    </row>
    <row r="39" spans="1:48" ht="37.5" customHeight="1" x14ac:dyDescent="0.15">
      <c r="A39" s="14"/>
      <c r="B39" s="14"/>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9"/>
      <c r="AV39" s="33"/>
    </row>
    <row r="40" spans="1:48" ht="37.5" customHeight="1" x14ac:dyDescent="0.15">
      <c r="A40" s="14"/>
      <c r="B40" s="14"/>
      <c r="C40" s="67"/>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9"/>
      <c r="AV40" s="33"/>
    </row>
    <row r="41" spans="1:48" ht="37.5" customHeight="1" x14ac:dyDescent="0.15">
      <c r="A41" s="14"/>
      <c r="B41" s="14"/>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9"/>
      <c r="AV41" s="33"/>
    </row>
    <row r="42" spans="1:48" ht="37.5" customHeight="1" x14ac:dyDescent="0.15">
      <c r="A42" s="14"/>
      <c r="B42" s="14"/>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9"/>
      <c r="AV42" s="33"/>
    </row>
    <row r="43" spans="1:48" ht="37.5" customHeight="1" x14ac:dyDescent="0.15">
      <c r="A43" s="14"/>
      <c r="B43" s="14"/>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9"/>
      <c r="AV43" s="33"/>
    </row>
    <row r="44" spans="1:48" ht="37.5" customHeight="1" x14ac:dyDescent="0.15">
      <c r="A44" s="14"/>
      <c r="B44" s="14"/>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9"/>
      <c r="AV44" s="33"/>
    </row>
    <row r="45" spans="1:48" ht="37.5" customHeight="1" x14ac:dyDescent="0.15">
      <c r="A45" s="14"/>
      <c r="B45" s="14"/>
      <c r="C45" s="67"/>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9"/>
      <c r="AV45" s="33"/>
    </row>
    <row r="46" spans="1:48" ht="37.5" customHeight="1" x14ac:dyDescent="0.15">
      <c r="A46" s="14"/>
      <c r="B46" s="14"/>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9"/>
      <c r="AV46" s="33"/>
    </row>
    <row r="47" spans="1:48" ht="37.5" customHeight="1" x14ac:dyDescent="0.15">
      <c r="A47" s="14"/>
      <c r="B47" s="14"/>
      <c r="C47" s="67"/>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9"/>
      <c r="AV47" s="33"/>
    </row>
    <row r="48" spans="1:48" ht="37.5" customHeight="1" x14ac:dyDescent="0.15">
      <c r="A48" s="14"/>
      <c r="B48" s="14"/>
      <c r="C48" s="67"/>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9"/>
      <c r="AV48" s="33"/>
    </row>
    <row r="49" spans="1:48" ht="37.5" customHeight="1" x14ac:dyDescent="0.15">
      <c r="A49" s="14"/>
      <c r="B49" s="14"/>
      <c r="C49" s="67"/>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9"/>
      <c r="AV49" s="33"/>
    </row>
    <row r="50" spans="1:48" ht="37.5" customHeight="1" x14ac:dyDescent="0.15">
      <c r="A50" s="14"/>
      <c r="B50" s="14"/>
      <c r="C50" s="67"/>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9"/>
      <c r="AV50" s="33"/>
    </row>
    <row r="51" spans="1:48" ht="37.5" customHeight="1" x14ac:dyDescent="0.15">
      <c r="A51" s="14"/>
      <c r="B51" s="14"/>
      <c r="C51" s="67"/>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9"/>
      <c r="AV51" s="33"/>
    </row>
    <row r="52" spans="1:48" ht="37.5" customHeight="1" x14ac:dyDescent="0.15">
      <c r="A52" s="14"/>
      <c r="B52" s="14"/>
      <c r="C52" s="67"/>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9"/>
      <c r="AV52" s="33"/>
    </row>
    <row r="53" spans="1:48" ht="37.5" customHeight="1" x14ac:dyDescent="0.15">
      <c r="A53" s="14"/>
      <c r="B53" s="14"/>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9"/>
      <c r="AV53" s="33"/>
    </row>
    <row r="54" spans="1:48" ht="37.5" customHeight="1" x14ac:dyDescent="0.15">
      <c r="A54" s="14"/>
      <c r="B54" s="14"/>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9"/>
      <c r="AV54" s="33"/>
    </row>
    <row r="55" spans="1:48" ht="37.5" customHeight="1" x14ac:dyDescent="0.15">
      <c r="A55" s="14"/>
      <c r="B55" s="14"/>
      <c r="C55" s="67"/>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9"/>
      <c r="AV55" s="33"/>
    </row>
    <row r="56" spans="1:48" ht="37.5" customHeight="1" x14ac:dyDescent="0.15">
      <c r="A56" s="14"/>
      <c r="B56" s="14"/>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9"/>
      <c r="AV56" s="33"/>
    </row>
    <row r="57" spans="1:48" ht="45" customHeight="1" x14ac:dyDescent="0.15">
      <c r="A57" s="14"/>
      <c r="B57" s="14"/>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2"/>
      <c r="AV57" s="33"/>
    </row>
    <row r="58" spans="1:48" ht="22.5" customHeight="1" x14ac:dyDescent="0.15"/>
    <row r="59" spans="1:48" ht="22.5" customHeight="1" x14ac:dyDescent="0.15"/>
    <row r="60" spans="1:48" ht="37.5" customHeight="1" x14ac:dyDescent="0.15">
      <c r="A60" s="14">
        <v>11</v>
      </c>
      <c r="B60" s="14"/>
      <c r="C60" s="51" t="s">
        <v>281</v>
      </c>
    </row>
    <row r="61" spans="1:48" ht="37.5" customHeight="1" x14ac:dyDescent="0.15">
      <c r="A61" s="14"/>
      <c r="B61" s="14"/>
      <c r="D61" s="51" t="s">
        <v>174</v>
      </c>
      <c r="J61" s="36">
        <f>IF(K61="",0,VLOOKUP(K61,[9]ﾊﾟﾗﾒﾀ!M2:N2,2,FALSE))</f>
        <v>0</v>
      </c>
      <c r="K61" s="10"/>
      <c r="M61" s="51" t="s">
        <v>192</v>
      </c>
    </row>
    <row r="62" spans="1:48" ht="7.5" customHeight="1" x14ac:dyDescent="0.15"/>
    <row r="63" spans="1:48" ht="37.5" customHeight="1" x14ac:dyDescent="0.15">
      <c r="A63" s="14"/>
      <c r="B63" s="14"/>
      <c r="J63" s="36">
        <f>IF(K63="",0,VLOOKUP(K63,[9]ﾊﾟﾗﾒﾀ!M2:N2,2,FALSE))</f>
        <v>1</v>
      </c>
      <c r="K63" s="10" t="s">
        <v>254</v>
      </c>
      <c r="M63" s="51" t="s">
        <v>282</v>
      </c>
    </row>
    <row r="64" spans="1:48" ht="7.5" customHeight="1" x14ac:dyDescent="0.15"/>
    <row r="65" spans="1:48" ht="37.5" customHeight="1" x14ac:dyDescent="0.15">
      <c r="A65" s="14"/>
      <c r="B65" s="14"/>
      <c r="K65" s="83" t="s">
        <v>182</v>
      </c>
      <c r="L65" s="83"/>
      <c r="M65" s="83"/>
      <c r="O65" s="84" t="s">
        <v>283</v>
      </c>
      <c r="P65" s="85"/>
      <c r="Q65" s="57" t="s">
        <v>371</v>
      </c>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32"/>
    </row>
    <row r="66" spans="1:48" ht="7.5" customHeight="1" x14ac:dyDescent="0.15"/>
    <row r="67" spans="1:48" ht="37.5" customHeight="1" x14ac:dyDescent="0.15">
      <c r="A67" s="14"/>
      <c r="B67" s="14"/>
      <c r="K67" s="86" t="s">
        <v>188</v>
      </c>
      <c r="L67" s="86"/>
      <c r="M67" s="86"/>
      <c r="O67" s="84" t="s">
        <v>284</v>
      </c>
      <c r="P67" s="85"/>
      <c r="Q67" s="57" t="s">
        <v>372</v>
      </c>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32"/>
    </row>
    <row r="68" spans="1:48" ht="7.5" customHeight="1" x14ac:dyDescent="0.15">
      <c r="K68" s="86"/>
      <c r="L68" s="86"/>
      <c r="M68" s="86"/>
    </row>
    <row r="69" spans="1:48" ht="37.5" customHeight="1" x14ac:dyDescent="0.15">
      <c r="A69" s="14"/>
      <c r="B69" s="14"/>
      <c r="K69" s="86"/>
      <c r="L69" s="86"/>
      <c r="M69" s="86"/>
      <c r="O69" s="84" t="s">
        <v>285</v>
      </c>
      <c r="P69" s="85"/>
      <c r="Q69" s="57" t="s">
        <v>373</v>
      </c>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32"/>
    </row>
    <row r="70" spans="1:48" ht="7.5" customHeight="1" x14ac:dyDescent="0.15"/>
    <row r="71" spans="1:48" ht="37.5" customHeight="1" x14ac:dyDescent="0.15">
      <c r="A71" s="14"/>
      <c r="B71" s="14"/>
      <c r="O71" s="84" t="s">
        <v>286</v>
      </c>
      <c r="P71" s="85"/>
      <c r="Q71" s="57" t="s">
        <v>374</v>
      </c>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32"/>
    </row>
    <row r="72" spans="1:48" ht="7.5" customHeight="1" x14ac:dyDescent="0.15"/>
    <row r="73" spans="1:48" ht="37.5" customHeight="1" x14ac:dyDescent="0.15">
      <c r="A73" s="14"/>
      <c r="B73" s="14"/>
      <c r="E73" s="8"/>
      <c r="F73" s="8"/>
      <c r="G73" s="8"/>
      <c r="H73" s="8"/>
      <c r="I73" s="8"/>
      <c r="J73" s="8"/>
      <c r="K73" s="8"/>
      <c r="L73" s="8"/>
      <c r="M73" s="8"/>
      <c r="N73" s="8"/>
      <c r="O73" s="84" t="s">
        <v>287</v>
      </c>
      <c r="P73" s="85"/>
      <c r="Q73" s="57"/>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32"/>
    </row>
    <row r="74" spans="1:48" ht="15" customHeight="1" x14ac:dyDescent="0.1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34"/>
    </row>
    <row r="75" spans="1:48" ht="15" customHeight="1" x14ac:dyDescent="0.15"/>
    <row r="76" spans="1:48" ht="37.5" customHeight="1" x14ac:dyDescent="0.15">
      <c r="A76" s="14"/>
      <c r="B76" s="14"/>
      <c r="D76" s="51" t="s">
        <v>175</v>
      </c>
      <c r="K76" s="57" t="s">
        <v>375</v>
      </c>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9"/>
      <c r="AV76" s="32"/>
    </row>
    <row r="77" spans="1:48" ht="15" customHeight="1" x14ac:dyDescent="0.15"/>
    <row r="78" spans="1:48" ht="37.5" customHeight="1" x14ac:dyDescent="0.15">
      <c r="A78" s="14">
        <v>12</v>
      </c>
      <c r="B78" s="14"/>
      <c r="C78" s="51" t="s">
        <v>289</v>
      </c>
    </row>
    <row r="79" spans="1:48" ht="37.5" customHeight="1" x14ac:dyDescent="0.15">
      <c r="A79" s="14"/>
      <c r="B79" s="14"/>
      <c r="C79" s="64" t="s">
        <v>376</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6"/>
      <c r="AV79" s="33"/>
    </row>
    <row r="80" spans="1:48" ht="37.5" customHeight="1" x14ac:dyDescent="0.15">
      <c r="A80" s="14"/>
      <c r="B80" s="14"/>
      <c r="C80" s="67"/>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9"/>
      <c r="AV80" s="33"/>
    </row>
    <row r="81" spans="1:48" ht="37.5" customHeight="1" x14ac:dyDescent="0.15">
      <c r="A81" s="14"/>
      <c r="B81" s="14"/>
      <c r="C81" s="67"/>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9"/>
      <c r="AV81" s="33"/>
    </row>
    <row r="82" spans="1:48" ht="37.5" customHeight="1" x14ac:dyDescent="0.15">
      <c r="A82" s="14"/>
      <c r="B82" s="14"/>
      <c r="C82" s="67"/>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33"/>
    </row>
    <row r="83" spans="1:48" ht="37.5" customHeight="1" x14ac:dyDescent="0.15">
      <c r="A83" s="14"/>
      <c r="B83" s="14"/>
      <c r="C83" s="67"/>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9"/>
      <c r="AV83" s="33"/>
    </row>
    <row r="84" spans="1:48" ht="37.5" customHeight="1" x14ac:dyDescent="0.15">
      <c r="A84" s="14"/>
      <c r="B84" s="14"/>
      <c r="C84" s="67"/>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9"/>
      <c r="AV84" s="33"/>
    </row>
    <row r="85" spans="1:48" ht="37.5" customHeight="1" x14ac:dyDescent="0.15">
      <c r="A85" s="14"/>
      <c r="B85" s="14"/>
      <c r="C85" s="67"/>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9"/>
      <c r="AV85" s="33"/>
    </row>
    <row r="86" spans="1:48" ht="37.5" customHeight="1" x14ac:dyDescent="0.15">
      <c r="A86" s="14"/>
      <c r="B86" s="14"/>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9"/>
      <c r="AV86" s="33"/>
    </row>
    <row r="87" spans="1:48" ht="37.5" customHeight="1" x14ac:dyDescent="0.15">
      <c r="A87" s="14"/>
      <c r="B87" s="14"/>
      <c r="C87" s="67"/>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9"/>
      <c r="AV87" s="33"/>
    </row>
    <row r="88" spans="1:48" ht="37.5" customHeight="1" x14ac:dyDescent="0.15">
      <c r="A88" s="14"/>
      <c r="B88" s="14"/>
      <c r="C88" s="67"/>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9"/>
      <c r="AV88" s="33"/>
    </row>
    <row r="89" spans="1:48" ht="37.5" customHeight="1" x14ac:dyDescent="0.15">
      <c r="A89" s="14"/>
      <c r="B89" s="14"/>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2"/>
      <c r="AV89" s="33"/>
    </row>
    <row r="90" spans="1:48" ht="22.5" customHeight="1" x14ac:dyDescent="0.15"/>
    <row r="91" spans="1:48" ht="37.5" customHeight="1" x14ac:dyDescent="0.15">
      <c r="A91" s="14">
        <v>13</v>
      </c>
      <c r="B91" s="14"/>
      <c r="C91" s="51" t="s">
        <v>291</v>
      </c>
    </row>
    <row r="92" spans="1:48" ht="37.5" customHeight="1" x14ac:dyDescent="0.15">
      <c r="A92" s="14"/>
      <c r="B92" s="14"/>
      <c r="C92" s="64" t="s">
        <v>377</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6"/>
      <c r="AV92" s="33"/>
    </row>
    <row r="93" spans="1:48" ht="37.5" customHeight="1" x14ac:dyDescent="0.15">
      <c r="A93" s="14"/>
      <c r="B93" s="14"/>
      <c r="C93" s="67"/>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9"/>
      <c r="AV93" s="33"/>
    </row>
    <row r="94" spans="1:48" ht="37.5" customHeight="1" x14ac:dyDescent="0.15">
      <c r="A94" s="14"/>
      <c r="B94" s="14"/>
      <c r="C94" s="67"/>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9"/>
      <c r="AV94" s="33"/>
    </row>
    <row r="95" spans="1:48" ht="37.5" customHeight="1" x14ac:dyDescent="0.15">
      <c r="A95" s="14"/>
      <c r="B95" s="14"/>
      <c r="C95" s="67"/>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9"/>
      <c r="AV95" s="33"/>
    </row>
    <row r="96" spans="1:48" ht="37.5" customHeight="1" x14ac:dyDescent="0.15">
      <c r="A96" s="14"/>
      <c r="B96" s="14"/>
      <c r="C96" s="67"/>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9"/>
      <c r="AV96" s="33"/>
    </row>
    <row r="97" spans="1:48" ht="37.5" customHeight="1" x14ac:dyDescent="0.15">
      <c r="A97" s="14"/>
      <c r="B97" s="14"/>
      <c r="C97" s="67"/>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9"/>
      <c r="AV97" s="33"/>
    </row>
    <row r="98" spans="1:48" ht="37.5" customHeight="1" x14ac:dyDescent="0.15">
      <c r="A98" s="14"/>
      <c r="B98" s="14"/>
      <c r="C98" s="67"/>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9"/>
      <c r="AV98" s="33"/>
    </row>
    <row r="99" spans="1:48" ht="37.5" customHeight="1" x14ac:dyDescent="0.15">
      <c r="A99" s="14"/>
      <c r="B99" s="14"/>
      <c r="C99" s="67"/>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9"/>
      <c r="AV99" s="33"/>
    </row>
    <row r="100" spans="1:48" ht="37.5" customHeight="1" x14ac:dyDescent="0.15">
      <c r="A100" s="14"/>
      <c r="B100" s="14"/>
      <c r="C100" s="67"/>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9"/>
      <c r="AV100" s="33"/>
    </row>
    <row r="101" spans="1:48" ht="37.5" customHeight="1" x14ac:dyDescent="0.15">
      <c r="A101" s="14"/>
      <c r="B101" s="14"/>
      <c r="C101" s="67"/>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9"/>
      <c r="AV101" s="33"/>
    </row>
    <row r="102" spans="1:48" ht="37.5" customHeight="1" x14ac:dyDescent="0.15">
      <c r="A102" s="14"/>
      <c r="B102" s="14"/>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2"/>
      <c r="AV102" s="33"/>
    </row>
    <row r="103" spans="1:48" ht="22.5" customHeight="1" x14ac:dyDescent="0.15"/>
    <row r="104" spans="1:48" ht="37.5" customHeight="1" x14ac:dyDescent="0.15">
      <c r="A104" s="14">
        <v>14</v>
      </c>
      <c r="B104" s="14"/>
      <c r="C104" s="21" t="s">
        <v>293</v>
      </c>
    </row>
    <row r="105" spans="1:48" ht="37.5" customHeight="1" x14ac:dyDescent="0.15">
      <c r="A105" s="14"/>
      <c r="B105" s="14"/>
      <c r="C105" s="64" t="s">
        <v>378</v>
      </c>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6"/>
      <c r="AV105" s="33"/>
    </row>
    <row r="106" spans="1:48" ht="37.5" customHeight="1" x14ac:dyDescent="0.15">
      <c r="A106" s="14"/>
      <c r="B106" s="14"/>
      <c r="C106" s="67"/>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9"/>
      <c r="AV106" s="33"/>
    </row>
    <row r="107" spans="1:48" ht="37.5" customHeight="1" x14ac:dyDescent="0.15">
      <c r="A107" s="14"/>
      <c r="B107" s="14"/>
      <c r="C107" s="67"/>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9"/>
      <c r="AV107" s="33"/>
    </row>
    <row r="108" spans="1:48" ht="37.5" customHeight="1" x14ac:dyDescent="0.15">
      <c r="A108" s="14"/>
      <c r="B108" s="14"/>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9"/>
      <c r="AV108" s="33"/>
    </row>
    <row r="109" spans="1:48" ht="37.5" customHeight="1" x14ac:dyDescent="0.15">
      <c r="A109" s="14"/>
      <c r="B109" s="14"/>
      <c r="C109" s="67"/>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9"/>
      <c r="AV109" s="33"/>
    </row>
    <row r="110" spans="1:48" ht="37.5" customHeight="1" x14ac:dyDescent="0.15">
      <c r="A110" s="14"/>
      <c r="B110" s="14"/>
      <c r="C110" s="67"/>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9"/>
      <c r="AV110" s="33"/>
    </row>
    <row r="111" spans="1:48" ht="37.5" customHeight="1" x14ac:dyDescent="0.15">
      <c r="A111" s="14"/>
      <c r="B111" s="14"/>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9"/>
      <c r="AV111" s="33"/>
    </row>
    <row r="112" spans="1:48" ht="37.5" customHeight="1" x14ac:dyDescent="0.15">
      <c r="A112" s="14"/>
      <c r="B112" s="14"/>
      <c r="C112" s="67"/>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9"/>
      <c r="AV112" s="33"/>
    </row>
    <row r="113" spans="1:109" ht="37.5" customHeight="1" x14ac:dyDescent="0.15">
      <c r="A113" s="14"/>
      <c r="B113" s="14"/>
      <c r="C113" s="67"/>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9"/>
      <c r="AV113" s="33"/>
    </row>
    <row r="114" spans="1:109" ht="37.5" customHeight="1" x14ac:dyDescent="0.15">
      <c r="A114" s="14"/>
      <c r="B114" s="14"/>
      <c r="C114" s="67"/>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9"/>
      <c r="AV114" s="33"/>
    </row>
    <row r="115" spans="1:109" ht="37.5" customHeight="1" x14ac:dyDescent="0.15">
      <c r="A115" s="14"/>
      <c r="B115" s="14"/>
      <c r="C115" s="67"/>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9"/>
      <c r="AV115" s="33"/>
    </row>
    <row r="116" spans="1:109" ht="37.5" customHeight="1" x14ac:dyDescent="0.15">
      <c r="A116" s="14"/>
      <c r="B116" s="14"/>
      <c r="C116" s="67"/>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9"/>
      <c r="AV116" s="33"/>
    </row>
    <row r="117" spans="1:109" ht="37.5" customHeight="1" x14ac:dyDescent="0.15">
      <c r="A117" s="14"/>
      <c r="B117" s="14"/>
      <c r="C117" s="67"/>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9"/>
      <c r="AV117" s="33"/>
    </row>
    <row r="118" spans="1:109" ht="37.5" customHeight="1" x14ac:dyDescent="0.15">
      <c r="A118" s="14"/>
      <c r="B118" s="14"/>
      <c r="C118" s="70"/>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2"/>
      <c r="AV118" s="33"/>
    </row>
    <row r="123" spans="1:109" ht="37.5" customHeight="1" x14ac:dyDescent="0.15">
      <c r="CA123" s="44" t="s">
        <v>294</v>
      </c>
      <c r="CB123" s="45" t="s">
        <v>1</v>
      </c>
      <c r="CC123" s="45" t="s">
        <v>0</v>
      </c>
      <c r="CD123" s="46" t="s">
        <v>295</v>
      </c>
      <c r="CE123" s="46" t="s">
        <v>221</v>
      </c>
      <c r="CF123" s="46" t="s">
        <v>231</v>
      </c>
      <c r="CG123" s="46" t="s">
        <v>223</v>
      </c>
      <c r="CH123" s="46" t="s">
        <v>232</v>
      </c>
      <c r="CI123" s="46" t="s">
        <v>233</v>
      </c>
      <c r="CJ123" s="46" t="s">
        <v>296</v>
      </c>
      <c r="CK123" s="46" t="s">
        <v>297</v>
      </c>
      <c r="CL123" s="46" t="s">
        <v>298</v>
      </c>
      <c r="CM123" s="46" t="s">
        <v>299</v>
      </c>
      <c r="CN123" s="46" t="s">
        <v>228</v>
      </c>
      <c r="CO123" s="46" t="s">
        <v>300</v>
      </c>
      <c r="CP123" s="46" t="s">
        <v>229</v>
      </c>
      <c r="CQ123" s="46" t="s">
        <v>301</v>
      </c>
      <c r="CR123" s="46" t="s">
        <v>230</v>
      </c>
      <c r="CS123" s="46" t="s">
        <v>302</v>
      </c>
      <c r="CT123" s="46" t="s">
        <v>303</v>
      </c>
      <c r="CU123" s="46" t="s">
        <v>234</v>
      </c>
      <c r="CV123" s="46" t="s">
        <v>235</v>
      </c>
      <c r="CW123" s="46" t="s">
        <v>236</v>
      </c>
      <c r="CX123" s="46" t="s">
        <v>240</v>
      </c>
      <c r="CY123" s="46" t="s">
        <v>239</v>
      </c>
      <c r="CZ123" s="46" t="s">
        <v>238</v>
      </c>
      <c r="DA123" s="46" t="s">
        <v>237</v>
      </c>
      <c r="DB123" s="46" t="s">
        <v>175</v>
      </c>
      <c r="DC123" s="46" t="s">
        <v>304</v>
      </c>
      <c r="DD123" s="46" t="s">
        <v>305</v>
      </c>
      <c r="DE123" s="46" t="s">
        <v>306</v>
      </c>
    </row>
    <row r="124" spans="1:109" ht="37.5" customHeight="1" x14ac:dyDescent="0.15">
      <c r="CA124" s="44" t="s">
        <v>307</v>
      </c>
      <c r="CB124" s="47">
        <f>F4</f>
        <v>2019</v>
      </c>
      <c r="CC124" s="47">
        <f>AM4</f>
        <v>1</v>
      </c>
      <c r="CD124" s="47" t="str">
        <f>K6</f>
        <v/>
      </c>
      <c r="CE124" s="47" t="str">
        <f>K8</f>
        <v>04</v>
      </c>
      <c r="CF124" s="48">
        <f>U8</f>
        <v>0</v>
      </c>
      <c r="CG124" s="49">
        <f>K10</f>
        <v>100</v>
      </c>
      <c r="CH124" s="47">
        <f>M12</f>
        <v>2019</v>
      </c>
      <c r="CI124" s="47">
        <f>R12</f>
        <v>10</v>
      </c>
      <c r="CJ124" s="49">
        <f>K14</f>
        <v>2</v>
      </c>
      <c r="CK124" s="49">
        <f>K16</f>
        <v>5300</v>
      </c>
      <c r="CL124" s="48" t="str">
        <f>K18</f>
        <v>茶葉製品、抹茶、ティーバッグ、アイスクリーム他お茶関連商品の製造、卸小売業</v>
      </c>
      <c r="CM124" s="47" t="str">
        <f>K20</f>
        <v>02</v>
      </c>
      <c r="CN124" s="48">
        <f>X20</f>
        <v>0</v>
      </c>
      <c r="CO124" s="47" t="str">
        <f>K22</f>
        <v>04</v>
      </c>
      <c r="CP124" s="48">
        <f>X22</f>
        <v>0</v>
      </c>
      <c r="CQ124" s="47" t="str">
        <f>K24</f>
        <v>05</v>
      </c>
      <c r="CR124" s="48">
        <f>X24</f>
        <v>0</v>
      </c>
      <c r="CS124" s="48" t="str">
        <f>C27</f>
        <v>&lt;相談内容＞
（１）域内の売上が減少していく中で、都市部や海外のニーズにあった商品づくりを自社で行っていくための、製造設備の導入したいとの相談があった。
（２）先代経営者の年齢が60歳を超え、事業承継の必要性があるのではないかと相談を受けた。
（３）家族経営から脱却し、新規採用を検討していきたい。
（４）展示会等の出展における支援をお願いしたい。
＜支援員から見た企業の課題＞
（１）これまで大手や中堅メーカーにはできない、120年以上続く老舗お茶屋のノウハウを活かした製品づくりを行うために、数年にかけて製造設備の導入を行ってきたが、費用的な負担も大きいことでスムーズに進んでいない状況があった。
（２）先代経営者は、京都府北部を中心に地元を大切にする中で経営に取り組んできたが、後継者が取り組んだ域外の販路開拓が成果を見せる中で、域外の販路開拓を進めていくために法人化も視野に入れた事業承継の必要性があると感じた。なお事業承継にあたり、後継者の税務や労務などの知識が不十分な点も見受けられたので、その点のスムーズな承継を検討していく必要があると感じた。
（３）先代経営者が高齢化する中で製造や店舗運営スタッフを雇い、継続可能な体制づくりをしていく必要があると感じた。
（４）自社製造体制の構築と合わせ、さらなる販路拡大をしていく必要があると感じた。</v>
      </c>
      <c r="CT124" s="48" t="str">
        <f>C38</f>
        <v xml:space="preserve">〇事業承継の実施支援
個人事業の株式会社化と合わせ、事業承継の支援を行った。具体的な流れについては以下のとおり。
（１）金融機関の専門家派遣制度や商工会議所の個別相談会を活用し、事業承継をスムーズに実施できるように専門家への相談を実施。合わせて事務負担の軽減の観点から承継のタイミングでのクラウド会計の導入を相談しながら税理士・公認会計士の選定を行った。
（２）承継時の費用軽減などの観点及び承継計画の策定の観点から、事業承継補助金の活用を提案。申請を行った。(結果不採択）
（３）2018年10月付で承継を実施し、株式会社を設立。クラウド会計の導入。先代経営者は2018年12月で廃業。3月の確定申告をもって法的な事業承継手続きは完了。
〇新規雇用における支援
2018年10月の法人化のタイミングで店舗・製造スタッフを新規雇用を実施。諸手続きについて指導を行うとともに、労務関係の手続きの一部は宮津商工会議所の労働保険事務組合制度を活用し、事務負担の軽減支援を行った。また、就業規則の策定に向け素案づくりについても指導を行った。
〇設備導入及び展示会出展における補助金の活用
（１）ものづくり補助金
茶関連商品の自社製造体制を構築するため、ものづくり補助金の活用を支援。補助計画の支援を行うとともに、宮津市の先端設備等導入計画の認定を合わせて支援した。
（２）小規模事業者持続化補助金（申請中）
設備導入と合わせ、自社の強みを活かした商品づくりを行う中で、都市部及び海外への販路開拓を行うため、展示会の出店費用の申請支援。
</v>
      </c>
      <c r="CU124" s="47">
        <f>J61</f>
        <v>0</v>
      </c>
      <c r="CV124" s="47">
        <f>J63</f>
        <v>1</v>
      </c>
      <c r="CW124" s="48" t="str">
        <f>Q65</f>
        <v>ものづくり補助金</v>
      </c>
      <c r="CX124" s="48" t="str">
        <f>Q67</f>
        <v>事業承継補助金（不採択）</v>
      </c>
      <c r="CY124" s="48" t="str">
        <f>Q69</f>
        <v>軽減税率対策補助金</v>
      </c>
      <c r="CZ124" s="48" t="str">
        <f>Q71</f>
        <v>先端設備等導入計画の認定</v>
      </c>
      <c r="DA124" s="48">
        <f>Q73</f>
        <v>0</v>
      </c>
      <c r="DB124" s="48" t="str">
        <f>K76</f>
        <v>日本商工会議所、団体中央会、事業承継補助金事務局、軽減税率対策補助金事務局、宮津市</v>
      </c>
      <c r="DC124" s="48" t="str">
        <f>C79</f>
        <v>○事業承継の実施（新法人の立ち上げ、個人事業の廃業）をすることができた。
○ものづくり補助金の採択が決定。新たな製造設備導入につながった。
○先端設備導入計画の認定。ものづくり補助金の導入に伴う設備に係る固定資産税の減免が受けることが可能となった。
○キャッシュレス・軽減税率に対応したレジ（タブレット型）の導入を完了し、クラウド会計に連動する中で生産性の向上につながった。</v>
      </c>
      <c r="DD124" s="48" t="str">
        <f>C92</f>
        <v>○事業承継を支援をする中で、先代社長と新社長との役割が明確化（先代社長：店舗・製造担当、新社長：販路開拓）でき、指揮命令もスムーズになった。また、事業承継のタイミングで新規雇用を行うことで、今後の企業が拡大していく上で、必要な基盤づくりにつながった。
○補助金や計画認定を通じて自社の目指す方向が明確化できた。特に不採択にはなったものの事業承継補助金については、事業承継の背中を押すものとなった。
○「鉄は熱いうちに打て」ではないが、支援において様々な制度を活用することで経営者にとって大変ではあるが、多岐に亘る制度や仕組みの理解につながり、チャレンジの意識も高まった。また、様々な制度を一緒になって作っていくことで、支援員との信頼関係も深まり、支援員の助言も聞き入れてもらいやすくなり、事業の制度も高まった。</v>
      </c>
      <c r="DE124" s="48" t="str">
        <f>C105</f>
        <v>○今後の取り組み予定
・自社製造体制の強化
・採用の強化（最低限のITスキルのある人材の確保）
・知恵の経営等の計画認定の実施。</v>
      </c>
    </row>
  </sheetData>
  <sheetProtection password="CC2A" sheet="1" objects="1" scenarios="1"/>
  <dataConsolidate/>
  <mergeCells count="42">
    <mergeCell ref="C92:AU102"/>
    <mergeCell ref="C105:AU118"/>
    <mergeCell ref="O71:P71"/>
    <mergeCell ref="Q71:AU71"/>
    <mergeCell ref="O73:P73"/>
    <mergeCell ref="Q73:AU73"/>
    <mergeCell ref="K76:AU76"/>
    <mergeCell ref="C79:AU89"/>
    <mergeCell ref="C27:AU35"/>
    <mergeCell ref="C38:AU57"/>
    <mergeCell ref="K65:M65"/>
    <mergeCell ref="O65:P65"/>
    <mergeCell ref="Q65:AU65"/>
    <mergeCell ref="K67:M69"/>
    <mergeCell ref="O67:P67"/>
    <mergeCell ref="Q67:AU67"/>
    <mergeCell ref="O69:P69"/>
    <mergeCell ref="Q69:AU69"/>
    <mergeCell ref="K22:M22"/>
    <mergeCell ref="O22:V22"/>
    <mergeCell ref="X22:AU22"/>
    <mergeCell ref="K24:M24"/>
    <mergeCell ref="O24:V24"/>
    <mergeCell ref="X24:AU24"/>
    <mergeCell ref="K14:M14"/>
    <mergeCell ref="K16:M16"/>
    <mergeCell ref="K18:AQ18"/>
    <mergeCell ref="K20:M20"/>
    <mergeCell ref="O20:V20"/>
    <mergeCell ref="X20:AU20"/>
    <mergeCell ref="K8:M8"/>
    <mergeCell ref="O8:R8"/>
    <mergeCell ref="U8:AU8"/>
    <mergeCell ref="K10:M10"/>
    <mergeCell ref="K12:L12"/>
    <mergeCell ref="M12:O12"/>
    <mergeCell ref="C4:D4"/>
    <mergeCell ref="F4:H4"/>
    <mergeCell ref="I4:K4"/>
    <mergeCell ref="O4:AI4"/>
    <mergeCell ref="K6:M6"/>
    <mergeCell ref="O6:S6"/>
  </mergeCells>
  <phoneticPr fontId="3"/>
  <dataValidations count="6">
    <dataValidation type="custom" allowBlank="1" showInputMessage="1" showErrorMessage="1" sqref="X22:AU22 X24:AU24 X20:AU20">
      <formula1>K20="15"</formula1>
    </dataValidation>
    <dataValidation type="custom" allowBlank="1" showInputMessage="1" showErrorMessage="1" sqref="U8:AU8">
      <formula1>K8="06"</formula1>
    </dataValidation>
    <dataValidation type="whole" allowBlank="1" showInputMessage="1" showErrorMessage="1" sqref="R12">
      <formula1>1</formula1>
      <formula2>12</formula2>
    </dataValidation>
    <dataValidation type="whole" allowBlank="1" showInputMessage="1" showErrorMessage="1" sqref="K14:M14">
      <formula1>0</formula1>
      <formula2>9999</formula2>
    </dataValidation>
    <dataValidation type="whole" allowBlank="1" showInputMessage="1" showErrorMessage="1" sqref="K10:M10 K16:M16">
      <formula1>0</formula1>
      <formula2>99999</formula2>
    </dataValidation>
    <dataValidation type="whole" allowBlank="1" showInputMessage="1" showErrorMessage="1" sqref="F4:H4 M12:O12">
      <formula1>1</formula1>
      <formula2>9999</formula2>
    </dataValidation>
  </dataValidations>
  <pageMargins left="0.78740157480314965" right="0.39370078740157483" top="0.59055118110236227" bottom="0.59055118110236227" header="0.31496062992125984" footer="0.31496062992125984"/>
  <pageSetup paperSize="9" scale="42"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[9]ﾊﾟﾗﾒﾀ!#REF!</xm:f>
          </x14:formula1>
          <xm:sqref>K61 K63</xm:sqref>
        </x14:dataValidation>
        <x14:dataValidation type="list" allowBlank="1" showInputMessage="1" showErrorMessage="1">
          <x14:formula1>
            <xm:f>[9]ﾊﾟﾗﾒﾀ!#REF!</xm:f>
          </x14:formula1>
          <xm:sqref>O6:S6</xm:sqref>
        </x14:dataValidation>
        <x14:dataValidation type="list" allowBlank="1" showInputMessage="1" showErrorMessage="1">
          <x14:formula1>
            <xm:f>[9]ﾊﾟﾗﾒﾀ!#REF!</xm:f>
          </x14:formula1>
          <xm:sqref>O20 O22 O24</xm:sqref>
        </x14:dataValidation>
        <x14:dataValidation type="list" allowBlank="1" showInputMessage="1" showErrorMessage="1">
          <x14:formula1>
            <xm:f>[9]ﾊﾟﾗﾒﾀ!#REF!</xm:f>
          </x14:formula1>
          <xm:sqref>O8:R8</xm:sqref>
        </x14:dataValidation>
        <x14:dataValidation type="list" allowBlank="1" showInputMessage="1" showErrorMessage="1">
          <x14:formula1>
            <xm:f>[9]ﾊﾟﾗﾒﾀ!#REF!</xm:f>
          </x14:formula1>
          <xm:sqref>AM4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election activeCell="N3" sqref="N3"/>
    </sheetView>
  </sheetViews>
  <sheetFormatPr defaultColWidth="9" defaultRowHeight="12" x14ac:dyDescent="0.15"/>
  <cols>
    <col min="1" max="1" width="3.7109375" style="4" customWidth="1"/>
    <col min="2" max="2" width="7.42578125" style="4" customWidth="1"/>
    <col min="3" max="3" width="3.7109375" style="4" customWidth="1"/>
    <col min="4" max="4" width="11.85546875" style="4" customWidth="1"/>
    <col min="5" max="5" width="23.42578125" style="1" customWidth="1"/>
    <col min="6" max="6" width="5" style="1" bestFit="1" customWidth="1"/>
    <col min="7" max="7" width="10.28515625" style="41" bestFit="1" customWidth="1"/>
    <col min="8" max="8" width="4.140625" style="4" bestFit="1" customWidth="1"/>
    <col min="9" max="9" width="23.42578125" style="1" customWidth="1"/>
    <col min="10" max="10" width="3.28515625" style="1" bestFit="1" customWidth="1"/>
    <col min="11" max="11" width="23.42578125" style="1" customWidth="1"/>
    <col min="12" max="12" width="3.28515625" style="1" bestFit="1" customWidth="1"/>
    <col min="13" max="14" width="4.7109375" style="25" customWidth="1"/>
    <col min="15" max="16" width="3.7109375" style="1" customWidth="1"/>
    <col min="17" max="17" width="6.42578125" style="1" customWidth="1"/>
    <col min="18" max="18" width="16" style="1" customWidth="1"/>
    <col min="19" max="248" width="3.7109375" style="1" customWidth="1"/>
    <col min="249" max="16384" width="9" style="1"/>
  </cols>
  <sheetData>
    <row r="1" spans="1:14" x14ac:dyDescent="0.15">
      <c r="A1" s="88" t="s">
        <v>2</v>
      </c>
      <c r="B1" s="89"/>
      <c r="C1" s="88" t="s">
        <v>0</v>
      </c>
      <c r="D1" s="89"/>
      <c r="E1" s="88" t="s">
        <v>5</v>
      </c>
      <c r="F1" s="88"/>
      <c r="G1" s="88" t="s">
        <v>78</v>
      </c>
      <c r="H1" s="88"/>
      <c r="I1" s="88" t="s">
        <v>129</v>
      </c>
      <c r="J1" s="88"/>
      <c r="K1" s="88" t="s">
        <v>146</v>
      </c>
      <c r="L1" s="88"/>
      <c r="M1" s="87" t="s">
        <v>180</v>
      </c>
      <c r="N1" s="87"/>
    </row>
    <row r="2" spans="1:14" x14ac:dyDescent="0.15">
      <c r="A2" s="2">
        <v>1</v>
      </c>
      <c r="B2" s="3" t="s">
        <v>194</v>
      </c>
      <c r="C2" s="2">
        <v>1</v>
      </c>
      <c r="D2" s="3" t="s">
        <v>6</v>
      </c>
      <c r="E2" s="5" t="s">
        <v>10</v>
      </c>
      <c r="F2" s="15" t="s">
        <v>41</v>
      </c>
      <c r="G2" s="42" t="s">
        <v>196</v>
      </c>
      <c r="H2" s="16" t="s">
        <v>197</v>
      </c>
      <c r="I2" s="18" t="s">
        <v>130</v>
      </c>
      <c r="J2" s="15" t="s">
        <v>136</v>
      </c>
      <c r="K2" s="19" t="s">
        <v>147</v>
      </c>
      <c r="L2" s="20" t="s">
        <v>136</v>
      </c>
      <c r="M2" s="29" t="s">
        <v>181</v>
      </c>
      <c r="N2" s="29">
        <v>1</v>
      </c>
    </row>
    <row r="3" spans="1:14" x14ac:dyDescent="0.15">
      <c r="A3" s="2">
        <v>2</v>
      </c>
      <c r="B3" s="3" t="s">
        <v>3</v>
      </c>
      <c r="C3" s="2">
        <v>2</v>
      </c>
      <c r="D3" s="3" t="s">
        <v>7</v>
      </c>
      <c r="E3" s="5" t="s">
        <v>11</v>
      </c>
      <c r="F3" s="15" t="s">
        <v>42</v>
      </c>
      <c r="G3" s="42" t="s">
        <v>79</v>
      </c>
      <c r="H3" s="16" t="s">
        <v>198</v>
      </c>
      <c r="I3" s="18" t="s">
        <v>131</v>
      </c>
      <c r="J3" s="15" t="s">
        <v>137</v>
      </c>
      <c r="K3" s="19" t="s">
        <v>148</v>
      </c>
      <c r="L3" s="20" t="s">
        <v>137</v>
      </c>
      <c r="M3" s="50"/>
      <c r="N3" s="50">
        <v>0</v>
      </c>
    </row>
    <row r="4" spans="1:14" x14ac:dyDescent="0.15">
      <c r="C4" s="2">
        <v>3</v>
      </c>
      <c r="D4" s="3" t="s">
        <v>8</v>
      </c>
      <c r="E4" s="5" t="s">
        <v>12</v>
      </c>
      <c r="F4" s="15" t="s">
        <v>43</v>
      </c>
      <c r="G4" s="42" t="s">
        <v>80</v>
      </c>
      <c r="H4" s="16" t="s">
        <v>138</v>
      </c>
      <c r="I4" s="18" t="s">
        <v>132</v>
      </c>
      <c r="J4" s="15" t="s">
        <v>138</v>
      </c>
      <c r="K4" s="19" t="s">
        <v>149</v>
      </c>
      <c r="L4" s="20" t="s">
        <v>138</v>
      </c>
    </row>
    <row r="5" spans="1:14" x14ac:dyDescent="0.15">
      <c r="C5" s="2">
        <v>4</v>
      </c>
      <c r="D5" s="3" t="s">
        <v>9</v>
      </c>
      <c r="E5" s="5" t="s">
        <v>13</v>
      </c>
      <c r="F5" s="15" t="s">
        <v>44</v>
      </c>
      <c r="G5" s="42" t="s">
        <v>81</v>
      </c>
      <c r="H5" s="16" t="s">
        <v>139</v>
      </c>
      <c r="I5" s="18" t="s">
        <v>133</v>
      </c>
      <c r="J5" s="15" t="s">
        <v>139</v>
      </c>
      <c r="K5" s="19" t="s">
        <v>150</v>
      </c>
      <c r="L5" s="20" t="s">
        <v>139</v>
      </c>
    </row>
    <row r="6" spans="1:14" x14ac:dyDescent="0.15">
      <c r="E6" s="5" t="s">
        <v>14</v>
      </c>
      <c r="F6" s="15" t="s">
        <v>45</v>
      </c>
      <c r="G6" s="42" t="s">
        <v>82</v>
      </c>
      <c r="H6" s="16" t="s">
        <v>140</v>
      </c>
      <c r="I6" s="18" t="s">
        <v>134</v>
      </c>
      <c r="J6" s="15" t="s">
        <v>140</v>
      </c>
      <c r="K6" s="19" t="s">
        <v>151</v>
      </c>
      <c r="L6" s="20" t="s">
        <v>140</v>
      </c>
    </row>
    <row r="7" spans="1:14" x14ac:dyDescent="0.15">
      <c r="E7" s="5" t="s">
        <v>15</v>
      </c>
      <c r="F7" s="15" t="s">
        <v>46</v>
      </c>
      <c r="G7" s="42" t="s">
        <v>83</v>
      </c>
      <c r="H7" s="16" t="s">
        <v>141</v>
      </c>
      <c r="I7" s="18" t="s">
        <v>135</v>
      </c>
      <c r="J7" s="15" t="s">
        <v>141</v>
      </c>
      <c r="K7" s="19" t="s">
        <v>152</v>
      </c>
      <c r="L7" s="20" t="s">
        <v>157</v>
      </c>
    </row>
    <row r="8" spans="1:14" x14ac:dyDescent="0.15">
      <c r="E8" s="5" t="s">
        <v>16</v>
      </c>
      <c r="F8" s="15" t="s">
        <v>47</v>
      </c>
      <c r="G8" s="42" t="s">
        <v>84</v>
      </c>
      <c r="H8" s="16" t="s">
        <v>199</v>
      </c>
      <c r="K8" s="19" t="s">
        <v>153</v>
      </c>
      <c r="L8" s="20" t="s">
        <v>158</v>
      </c>
    </row>
    <row r="9" spans="1:14" ht="24" x14ac:dyDescent="0.15">
      <c r="E9" s="5" t="s">
        <v>17</v>
      </c>
      <c r="F9" s="15" t="s">
        <v>48</v>
      </c>
      <c r="G9" s="42" t="s">
        <v>85</v>
      </c>
      <c r="H9" s="16" t="s">
        <v>200</v>
      </c>
      <c r="K9" s="19" t="s">
        <v>154</v>
      </c>
      <c r="L9" s="20" t="s">
        <v>159</v>
      </c>
    </row>
    <row r="10" spans="1:14" x14ac:dyDescent="0.15">
      <c r="E10" s="5" t="s">
        <v>18</v>
      </c>
      <c r="F10" s="15" t="s">
        <v>49</v>
      </c>
      <c r="G10" s="42" t="s">
        <v>86</v>
      </c>
      <c r="H10" s="16" t="s">
        <v>201</v>
      </c>
      <c r="K10" s="19" t="s">
        <v>155</v>
      </c>
      <c r="L10" s="20" t="s">
        <v>160</v>
      </c>
    </row>
    <row r="11" spans="1:14" x14ac:dyDescent="0.15">
      <c r="E11" s="5" t="s">
        <v>19</v>
      </c>
      <c r="F11" s="15" t="s">
        <v>50</v>
      </c>
      <c r="G11" s="42" t="s">
        <v>87</v>
      </c>
      <c r="H11" s="16" t="s">
        <v>202</v>
      </c>
      <c r="K11" s="19" t="s">
        <v>156</v>
      </c>
      <c r="L11" s="20" t="s">
        <v>161</v>
      </c>
    </row>
    <row r="12" spans="1:14" x14ac:dyDescent="0.15">
      <c r="E12" s="5" t="s">
        <v>20</v>
      </c>
      <c r="F12" s="15" t="s">
        <v>51</v>
      </c>
      <c r="G12" s="42" t="s">
        <v>88</v>
      </c>
      <c r="H12" s="16" t="s">
        <v>203</v>
      </c>
      <c r="K12" s="19" t="s">
        <v>167</v>
      </c>
      <c r="L12" s="20" t="s">
        <v>162</v>
      </c>
    </row>
    <row r="13" spans="1:14" x14ac:dyDescent="0.15">
      <c r="E13" s="5" t="s">
        <v>21</v>
      </c>
      <c r="F13" s="15" t="s">
        <v>52</v>
      </c>
      <c r="G13" s="42" t="s">
        <v>89</v>
      </c>
      <c r="H13" s="16" t="s">
        <v>204</v>
      </c>
      <c r="K13" s="19" t="s">
        <v>168</v>
      </c>
      <c r="L13" s="20" t="s">
        <v>163</v>
      </c>
    </row>
    <row r="14" spans="1:14" x14ac:dyDescent="0.15">
      <c r="E14" s="5" t="s">
        <v>22</v>
      </c>
      <c r="F14" s="15" t="s">
        <v>53</v>
      </c>
      <c r="G14" s="42" t="s">
        <v>90</v>
      </c>
      <c r="H14" s="16" t="s">
        <v>205</v>
      </c>
      <c r="K14" s="19" t="s">
        <v>169</v>
      </c>
      <c r="L14" s="20" t="s">
        <v>164</v>
      </c>
    </row>
    <row r="15" spans="1:14" x14ac:dyDescent="0.15">
      <c r="E15" s="5" t="s">
        <v>23</v>
      </c>
      <c r="F15" s="15" t="s">
        <v>54</v>
      </c>
      <c r="G15" s="42" t="s">
        <v>91</v>
      </c>
      <c r="H15" s="16" t="s">
        <v>206</v>
      </c>
      <c r="K15" s="19" t="s">
        <v>73</v>
      </c>
      <c r="L15" s="20" t="s">
        <v>165</v>
      </c>
    </row>
    <row r="16" spans="1:14" x14ac:dyDescent="0.15">
      <c r="E16" s="5" t="s">
        <v>24</v>
      </c>
      <c r="F16" s="15" t="s">
        <v>55</v>
      </c>
      <c r="G16" s="42" t="s">
        <v>92</v>
      </c>
      <c r="H16" s="16" t="s">
        <v>207</v>
      </c>
      <c r="K16" s="19" t="s">
        <v>135</v>
      </c>
      <c r="L16" s="20" t="s">
        <v>166</v>
      </c>
    </row>
    <row r="17" spans="5:18" x14ac:dyDescent="0.15">
      <c r="E17" s="5" t="s">
        <v>25</v>
      </c>
      <c r="F17" s="15" t="s">
        <v>56</v>
      </c>
      <c r="G17" s="42" t="s">
        <v>93</v>
      </c>
      <c r="H17" s="16" t="s">
        <v>208</v>
      </c>
    </row>
    <row r="18" spans="5:18" x14ac:dyDescent="0.15">
      <c r="E18" s="5" t="s">
        <v>26</v>
      </c>
      <c r="F18" s="15" t="s">
        <v>57</v>
      </c>
      <c r="G18" s="42" t="s">
        <v>94</v>
      </c>
      <c r="H18" s="16" t="s">
        <v>209</v>
      </c>
    </row>
    <row r="19" spans="5:18" x14ac:dyDescent="0.15">
      <c r="E19" s="5" t="s">
        <v>27</v>
      </c>
      <c r="F19" s="15" t="s">
        <v>58</v>
      </c>
      <c r="G19" s="42" t="s">
        <v>95</v>
      </c>
      <c r="H19" s="16" t="s">
        <v>210</v>
      </c>
    </row>
    <row r="20" spans="5:18" ht="24" x14ac:dyDescent="0.15">
      <c r="E20" s="5" t="s">
        <v>28</v>
      </c>
      <c r="F20" s="15" t="s">
        <v>59</v>
      </c>
      <c r="G20" s="42" t="s">
        <v>96</v>
      </c>
      <c r="H20" s="16" t="s">
        <v>211</v>
      </c>
    </row>
    <row r="21" spans="5:18" x14ac:dyDescent="0.15">
      <c r="E21" s="5" t="s">
        <v>29</v>
      </c>
      <c r="F21" s="15" t="s">
        <v>60</v>
      </c>
      <c r="G21" s="42" t="s">
        <v>97</v>
      </c>
      <c r="H21" s="16" t="s">
        <v>212</v>
      </c>
    </row>
    <row r="22" spans="5:18" x14ac:dyDescent="0.15">
      <c r="E22" s="5" t="s">
        <v>30</v>
      </c>
      <c r="F22" s="15" t="s">
        <v>61</v>
      </c>
      <c r="G22" s="42" t="s">
        <v>98</v>
      </c>
      <c r="H22" s="16" t="s">
        <v>213</v>
      </c>
    </row>
    <row r="23" spans="5:18" x14ac:dyDescent="0.15">
      <c r="E23" s="5" t="s">
        <v>31</v>
      </c>
      <c r="F23" s="15" t="s">
        <v>62</v>
      </c>
      <c r="G23" s="42" t="s">
        <v>99</v>
      </c>
      <c r="H23" s="16" t="s">
        <v>214</v>
      </c>
    </row>
    <row r="24" spans="5:18" x14ac:dyDescent="0.15">
      <c r="E24" s="5" t="s">
        <v>32</v>
      </c>
      <c r="F24" s="15" t="s">
        <v>63</v>
      </c>
      <c r="G24" s="42" t="s">
        <v>100</v>
      </c>
      <c r="H24" s="16" t="s">
        <v>215</v>
      </c>
    </row>
    <row r="25" spans="5:18" x14ac:dyDescent="0.15">
      <c r="E25" s="5" t="s">
        <v>33</v>
      </c>
      <c r="F25" s="15" t="s">
        <v>64</v>
      </c>
      <c r="G25" s="42" t="s">
        <v>101</v>
      </c>
      <c r="H25" s="16" t="s">
        <v>216</v>
      </c>
    </row>
    <row r="26" spans="5:18" x14ac:dyDescent="0.15">
      <c r="E26" s="5" t="s">
        <v>34</v>
      </c>
      <c r="F26" s="15" t="s">
        <v>65</v>
      </c>
      <c r="G26" s="42" t="s">
        <v>102</v>
      </c>
      <c r="H26" s="16" t="s">
        <v>217</v>
      </c>
      <c r="Q26" s="37" t="s">
        <v>195</v>
      </c>
      <c r="R26" s="39" t="s">
        <v>196</v>
      </c>
    </row>
    <row r="27" spans="5:18" x14ac:dyDescent="0.15">
      <c r="E27" s="5" t="s">
        <v>35</v>
      </c>
      <c r="F27" s="15" t="s">
        <v>66</v>
      </c>
      <c r="G27" s="40" t="s">
        <v>103</v>
      </c>
      <c r="H27" s="16" t="s">
        <v>218</v>
      </c>
      <c r="Q27" s="37" t="s">
        <v>104</v>
      </c>
      <c r="R27" s="39" t="s">
        <v>79</v>
      </c>
    </row>
    <row r="28" spans="5:18" x14ac:dyDescent="0.15">
      <c r="E28" s="5" t="s">
        <v>36</v>
      </c>
      <c r="F28" s="15" t="s">
        <v>67</v>
      </c>
      <c r="Q28" s="38" t="s">
        <v>105</v>
      </c>
      <c r="R28" s="39" t="s">
        <v>80</v>
      </c>
    </row>
    <row r="29" spans="5:18" x14ac:dyDescent="0.15">
      <c r="E29" s="5" t="s">
        <v>37</v>
      </c>
      <c r="F29" s="15" t="s">
        <v>68</v>
      </c>
      <c r="Q29" s="38" t="s">
        <v>106</v>
      </c>
      <c r="R29" s="39" t="s">
        <v>81</v>
      </c>
    </row>
    <row r="30" spans="5:18" ht="24" x14ac:dyDescent="0.15">
      <c r="E30" s="5" t="s">
        <v>38</v>
      </c>
      <c r="F30" s="15" t="s">
        <v>69</v>
      </c>
      <c r="Q30" s="38" t="s">
        <v>107</v>
      </c>
      <c r="R30" s="39" t="s">
        <v>82</v>
      </c>
    </row>
    <row r="31" spans="5:18" ht="24" x14ac:dyDescent="0.15">
      <c r="E31" s="5" t="s">
        <v>39</v>
      </c>
      <c r="F31" s="15" t="s">
        <v>70</v>
      </c>
      <c r="Q31" s="38" t="s">
        <v>108</v>
      </c>
      <c r="R31" s="39" t="s">
        <v>83</v>
      </c>
    </row>
    <row r="32" spans="5:18" x14ac:dyDescent="0.15">
      <c r="E32" s="5" t="s">
        <v>40</v>
      </c>
      <c r="F32" s="15" t="s">
        <v>71</v>
      </c>
      <c r="Q32" s="38" t="s">
        <v>109</v>
      </c>
      <c r="R32" s="39" t="s">
        <v>84</v>
      </c>
    </row>
    <row r="33" spans="17:18" x14ac:dyDescent="0.15">
      <c r="Q33" s="38" t="s">
        <v>110</v>
      </c>
      <c r="R33" s="39" t="s">
        <v>85</v>
      </c>
    </row>
    <row r="34" spans="17:18" x14ac:dyDescent="0.15">
      <c r="Q34" s="38" t="s">
        <v>111</v>
      </c>
      <c r="R34" s="39" t="s">
        <v>86</v>
      </c>
    </row>
    <row r="35" spans="17:18" x14ac:dyDescent="0.15">
      <c r="Q35" s="38" t="s">
        <v>112</v>
      </c>
      <c r="R35" s="39" t="s">
        <v>87</v>
      </c>
    </row>
    <row r="36" spans="17:18" x14ac:dyDescent="0.15">
      <c r="Q36" s="38" t="s">
        <v>113</v>
      </c>
      <c r="R36" s="39" t="s">
        <v>88</v>
      </c>
    </row>
    <row r="37" spans="17:18" x14ac:dyDescent="0.15">
      <c r="Q37" s="38" t="s">
        <v>114</v>
      </c>
      <c r="R37" s="39" t="s">
        <v>89</v>
      </c>
    </row>
    <row r="38" spans="17:18" x14ac:dyDescent="0.15">
      <c r="Q38" s="38" t="s">
        <v>115</v>
      </c>
      <c r="R38" s="39" t="s">
        <v>90</v>
      </c>
    </row>
    <row r="39" spans="17:18" x14ac:dyDescent="0.15">
      <c r="Q39" s="38" t="s">
        <v>116</v>
      </c>
      <c r="R39" s="39" t="s">
        <v>91</v>
      </c>
    </row>
    <row r="40" spans="17:18" x14ac:dyDescent="0.15">
      <c r="Q40" s="38" t="s">
        <v>117</v>
      </c>
      <c r="R40" s="39" t="s">
        <v>92</v>
      </c>
    </row>
    <row r="41" spans="17:18" x14ac:dyDescent="0.15">
      <c r="Q41" s="38" t="s">
        <v>118</v>
      </c>
      <c r="R41" s="39" t="s">
        <v>93</v>
      </c>
    </row>
    <row r="42" spans="17:18" x14ac:dyDescent="0.15">
      <c r="Q42" s="38" t="s">
        <v>119</v>
      </c>
      <c r="R42" s="39" t="s">
        <v>94</v>
      </c>
    </row>
    <row r="43" spans="17:18" x14ac:dyDescent="0.15">
      <c r="Q43" s="38" t="s">
        <v>120</v>
      </c>
      <c r="R43" s="39" t="s">
        <v>95</v>
      </c>
    </row>
    <row r="44" spans="17:18" x14ac:dyDescent="0.15">
      <c r="Q44" s="38" t="s">
        <v>121</v>
      </c>
      <c r="R44" s="39" t="s">
        <v>96</v>
      </c>
    </row>
    <row r="45" spans="17:18" x14ac:dyDescent="0.15">
      <c r="Q45" s="38" t="s">
        <v>122</v>
      </c>
      <c r="R45" s="39" t="s">
        <v>97</v>
      </c>
    </row>
    <row r="46" spans="17:18" x14ac:dyDescent="0.15">
      <c r="Q46" s="38" t="s">
        <v>123</v>
      </c>
      <c r="R46" s="39" t="s">
        <v>98</v>
      </c>
    </row>
    <row r="47" spans="17:18" x14ac:dyDescent="0.15">
      <c r="Q47" s="38" t="s">
        <v>124</v>
      </c>
      <c r="R47" s="39" t="s">
        <v>99</v>
      </c>
    </row>
    <row r="48" spans="17:18" x14ac:dyDescent="0.15">
      <c r="Q48" s="38" t="s">
        <v>125</v>
      </c>
      <c r="R48" s="39" t="s">
        <v>100</v>
      </c>
    </row>
    <row r="49" spans="17:18" x14ac:dyDescent="0.15">
      <c r="Q49" s="38" t="s">
        <v>126</v>
      </c>
      <c r="R49" s="39" t="s">
        <v>101</v>
      </c>
    </row>
    <row r="50" spans="17:18" x14ac:dyDescent="0.15">
      <c r="Q50" s="38" t="s">
        <v>127</v>
      </c>
      <c r="R50" s="39" t="s">
        <v>102</v>
      </c>
    </row>
    <row r="51" spans="17:18" x14ac:dyDescent="0.15">
      <c r="Q51" s="38" t="s">
        <v>128</v>
      </c>
      <c r="R51" s="39" t="s">
        <v>103</v>
      </c>
    </row>
  </sheetData>
  <sortState ref="E2:F32">
    <sortCondition ref="F2:F32"/>
  </sortState>
  <mergeCells count="7">
    <mergeCell ref="M1:N1"/>
    <mergeCell ref="I1:J1"/>
    <mergeCell ref="K1:L1"/>
    <mergeCell ref="A1:B1"/>
    <mergeCell ref="C1:D1"/>
    <mergeCell ref="E1:F1"/>
    <mergeCell ref="G1:H1"/>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24"/>
  <sheetViews>
    <sheetView view="pageBreakPreview" zoomScale="55" zoomScaleNormal="70" zoomScaleSheetLayoutView="55" workbookViewId="0">
      <selection activeCell="AD12" sqref="AD12"/>
    </sheetView>
  </sheetViews>
  <sheetFormatPr defaultColWidth="9" defaultRowHeight="37.5" customHeight="1" x14ac:dyDescent="0.15"/>
  <cols>
    <col min="1" max="1" width="5.85546875" style="51" bestFit="1" customWidth="1"/>
    <col min="2" max="2" width="1.28515625" style="51" customWidth="1"/>
    <col min="3" max="4" width="6.28515625" style="51" customWidth="1"/>
    <col min="5" max="5" width="1.28515625" style="51" customWidth="1"/>
    <col min="6" max="6" width="6.28515625" style="51" customWidth="1"/>
    <col min="7" max="7" width="1.28515625" style="51" customWidth="1"/>
    <col min="8" max="9" width="6.28515625" style="51" customWidth="1"/>
    <col min="10" max="10" width="2.42578125" style="51" customWidth="1"/>
    <col min="11" max="11" width="6.28515625" style="51" customWidth="1"/>
    <col min="12" max="12" width="1.28515625" style="51" customWidth="1"/>
    <col min="13" max="13" width="6.28515625" style="51" customWidth="1"/>
    <col min="14" max="14" width="1.28515625" style="51" customWidth="1"/>
    <col min="15" max="16" width="6.28515625" style="51" customWidth="1"/>
    <col min="17" max="17" width="1.28515625" style="51" customWidth="1"/>
    <col min="18" max="19" width="6.28515625" style="51" customWidth="1"/>
    <col min="20" max="20" width="1.28515625" style="51" customWidth="1"/>
    <col min="21" max="22" width="6.28515625" style="51" customWidth="1"/>
    <col min="23" max="23" width="1.28515625" style="51" customWidth="1"/>
    <col min="24" max="25" width="6.28515625" style="51" customWidth="1"/>
    <col min="26" max="26" width="1.28515625" style="51" customWidth="1"/>
    <col min="27" max="27" width="6.28515625" style="51" customWidth="1"/>
    <col min="28" max="28" width="1.28515625" style="51" customWidth="1"/>
    <col min="29" max="30" width="6.28515625" style="51" customWidth="1"/>
    <col min="31" max="31" width="1.28515625" style="51" customWidth="1"/>
    <col min="32" max="33" width="6.28515625" style="51" customWidth="1"/>
    <col min="34" max="34" width="1.28515625" style="51" customWidth="1"/>
    <col min="35" max="36" width="6.28515625" style="51" customWidth="1"/>
    <col min="37" max="37" width="1.28515625" style="51" customWidth="1"/>
    <col min="38" max="39" width="6.28515625" style="51" customWidth="1"/>
    <col min="40" max="40" width="1.28515625" style="51" customWidth="1"/>
    <col min="41" max="43" width="6.28515625" style="51" customWidth="1"/>
    <col min="44" max="44" width="1.28515625" style="51" customWidth="1"/>
    <col min="45" max="46" width="6.28515625" style="51" customWidth="1"/>
    <col min="47" max="47" width="5" style="51" customWidth="1"/>
    <col min="48" max="48" width="1.28515625" style="30" customWidth="1"/>
    <col min="49" max="78" width="6.28515625" style="51" customWidth="1"/>
    <col min="79" max="79" width="12.7109375" style="51" bestFit="1" customWidth="1"/>
    <col min="80" max="80" width="7.42578125" style="51" bestFit="1" customWidth="1"/>
    <col min="81" max="81" width="9.85546875" style="51" bestFit="1" customWidth="1"/>
    <col min="82" max="82" width="20.42578125" style="51" bestFit="1" customWidth="1"/>
    <col min="83" max="83" width="9.140625" style="51" bestFit="1" customWidth="1"/>
    <col min="84" max="84" width="20.42578125" style="51" bestFit="1" customWidth="1"/>
    <col min="85" max="89" width="12.7109375" style="51" bestFit="1" customWidth="1"/>
    <col min="90" max="90" width="36.140625" style="51" bestFit="1" customWidth="1"/>
    <col min="91" max="91" width="24.42578125" style="51" bestFit="1" customWidth="1"/>
    <col min="92" max="92" width="36.140625" style="51" bestFit="1" customWidth="1"/>
    <col min="93" max="93" width="24.42578125" style="51" bestFit="1" customWidth="1"/>
    <col min="94" max="94" width="36.140625" style="51" bestFit="1" customWidth="1"/>
    <col min="95" max="95" width="24.42578125" style="51" bestFit="1" customWidth="1"/>
    <col min="96" max="96" width="36.140625" style="51" bestFit="1" customWidth="1"/>
    <col min="97" max="97" width="28.28515625" style="51" bestFit="1" customWidth="1"/>
    <col min="98" max="100" width="16.5703125" style="51" bestFit="1" customWidth="1"/>
    <col min="101" max="105" width="24.42578125" style="51" bestFit="1" customWidth="1"/>
    <col min="106" max="106" width="16.5703125" style="51" bestFit="1" customWidth="1"/>
    <col min="107" max="107" width="36.140625" style="51" bestFit="1" customWidth="1"/>
    <col min="108" max="108" width="43.85546875" style="51" bestFit="1" customWidth="1"/>
    <col min="109" max="109" width="31.7109375" style="51" bestFit="1" customWidth="1"/>
    <col min="110" max="265" width="6.28515625" style="51" customWidth="1"/>
    <col min="266" max="16384" width="9" style="51"/>
  </cols>
  <sheetData>
    <row r="1" spans="1:79" ht="15" customHeight="1" x14ac:dyDescent="0.15">
      <c r="CA1" s="51" t="s">
        <v>262</v>
      </c>
    </row>
    <row r="2" spans="1:79" ht="61.5" customHeight="1" x14ac:dyDescent="0.15"/>
    <row r="3" spans="1:79" ht="30" customHeight="1" x14ac:dyDescent="0.15"/>
    <row r="4" spans="1:79" s="7" customFormat="1" ht="52.5" customHeight="1" x14ac:dyDescent="0.15">
      <c r="C4" s="74" t="s">
        <v>189</v>
      </c>
      <c r="D4" s="74"/>
      <c r="E4" s="53"/>
      <c r="F4" s="75">
        <v>2019</v>
      </c>
      <c r="G4" s="76"/>
      <c r="H4" s="77"/>
      <c r="I4" s="78" t="s">
        <v>1</v>
      </c>
      <c r="J4" s="78"/>
      <c r="K4" s="78"/>
      <c r="L4" s="53"/>
      <c r="M4" s="53"/>
      <c r="N4" s="53"/>
      <c r="O4" s="73" t="s">
        <v>263</v>
      </c>
      <c r="P4" s="73"/>
      <c r="Q4" s="73"/>
      <c r="R4" s="73"/>
      <c r="S4" s="73"/>
      <c r="T4" s="73"/>
      <c r="U4" s="73"/>
      <c r="V4" s="73"/>
      <c r="W4" s="73"/>
      <c r="X4" s="73"/>
      <c r="Y4" s="73"/>
      <c r="Z4" s="73"/>
      <c r="AA4" s="73"/>
      <c r="AB4" s="73"/>
      <c r="AC4" s="73"/>
      <c r="AD4" s="73"/>
      <c r="AE4" s="73"/>
      <c r="AF4" s="73"/>
      <c r="AG4" s="73"/>
      <c r="AH4" s="73"/>
      <c r="AI4" s="73"/>
      <c r="AJ4" s="52"/>
      <c r="AK4" s="8"/>
      <c r="AL4" s="11" t="s">
        <v>4</v>
      </c>
      <c r="AM4" s="26">
        <v>1</v>
      </c>
      <c r="AN4" s="51" t="s">
        <v>0</v>
      </c>
      <c r="AO4" s="51"/>
      <c r="AP4" s="51"/>
      <c r="AV4" s="31"/>
    </row>
    <row r="5" spans="1:79" ht="30" customHeight="1" x14ac:dyDescent="0.15">
      <c r="A5" s="14"/>
    </row>
    <row r="6" spans="1:79" ht="37.5" customHeight="1" x14ac:dyDescent="0.15">
      <c r="A6" s="14">
        <v>1</v>
      </c>
      <c r="B6" s="14"/>
      <c r="C6" s="51" t="s">
        <v>264</v>
      </c>
      <c r="K6" s="55" t="str">
        <f>IF(O6="","",VLOOKUP(O6,[1]ﾊﾟﾗﾒﾀ!G2:H27,2,FALSE))</f>
        <v/>
      </c>
      <c r="L6" s="55"/>
      <c r="M6" s="55"/>
      <c r="O6" s="56"/>
      <c r="P6" s="56"/>
      <c r="Q6" s="56"/>
      <c r="R6" s="56"/>
      <c r="S6" s="56"/>
      <c r="AG6" s="9"/>
    </row>
    <row r="7" spans="1:79" ht="22.5" customHeight="1" x14ac:dyDescent="0.15">
      <c r="A7" s="14"/>
    </row>
    <row r="8" spans="1:79" ht="37.5" customHeight="1" x14ac:dyDescent="0.15">
      <c r="A8" s="14">
        <v>2</v>
      </c>
      <c r="B8" s="14"/>
      <c r="C8" s="51" t="s">
        <v>265</v>
      </c>
      <c r="K8" s="55" t="str">
        <f>IF(O8="","",VLOOKUP(O8,[1]ﾊﾟﾗﾒﾀ!I2:J7,2,FALSE))</f>
        <v>01</v>
      </c>
      <c r="L8" s="55"/>
      <c r="M8" s="55"/>
      <c r="O8" s="56" t="s">
        <v>130</v>
      </c>
      <c r="P8" s="56"/>
      <c r="Q8" s="56"/>
      <c r="R8" s="56"/>
      <c r="U8" s="57"/>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row>
    <row r="9" spans="1:79" ht="22.5" customHeight="1" x14ac:dyDescent="0.15">
      <c r="A9" s="14"/>
      <c r="U9" s="35" t="s">
        <v>191</v>
      </c>
    </row>
    <row r="10" spans="1:79" ht="37.5" customHeight="1" x14ac:dyDescent="0.15">
      <c r="A10" s="14">
        <v>3</v>
      </c>
      <c r="B10" s="14"/>
      <c r="C10" s="51" t="s">
        <v>266</v>
      </c>
      <c r="K10" s="60">
        <v>1000</v>
      </c>
      <c r="L10" s="60"/>
      <c r="M10" s="60"/>
      <c r="O10" s="51" t="s">
        <v>145</v>
      </c>
      <c r="AG10" s="9"/>
    </row>
    <row r="11" spans="1:79" ht="22.5" customHeight="1" x14ac:dyDescent="0.15"/>
    <row r="12" spans="1:79" ht="37.5" customHeight="1" x14ac:dyDescent="0.15">
      <c r="A12" s="14">
        <v>4</v>
      </c>
      <c r="B12" s="14"/>
      <c r="C12" s="51" t="s">
        <v>267</v>
      </c>
      <c r="K12" s="79" t="s">
        <v>189</v>
      </c>
      <c r="L12" s="79"/>
      <c r="M12" s="80">
        <v>1982</v>
      </c>
      <c r="N12" s="81"/>
      <c r="O12" s="82"/>
      <c r="P12" s="11" t="s">
        <v>142</v>
      </c>
      <c r="R12" s="54">
        <v>6</v>
      </c>
      <c r="S12" s="11" t="s">
        <v>143</v>
      </c>
      <c r="AG12" s="9"/>
    </row>
    <row r="13" spans="1:79" ht="22.5" customHeight="1" x14ac:dyDescent="0.15"/>
    <row r="14" spans="1:79" ht="37.5" customHeight="1" x14ac:dyDescent="0.15">
      <c r="A14" s="14">
        <v>5</v>
      </c>
      <c r="B14" s="14"/>
      <c r="C14" s="51" t="s">
        <v>268</v>
      </c>
      <c r="K14" s="60">
        <v>10</v>
      </c>
      <c r="L14" s="60"/>
      <c r="M14" s="60"/>
      <c r="O14" s="11" t="s">
        <v>144</v>
      </c>
      <c r="AG14" s="9"/>
    </row>
    <row r="15" spans="1:79" ht="22.5" customHeight="1" x14ac:dyDescent="0.15"/>
    <row r="16" spans="1:79" ht="37.5" customHeight="1" x14ac:dyDescent="0.15">
      <c r="A16" s="14">
        <v>6</v>
      </c>
      <c r="B16" s="14"/>
      <c r="C16" s="51" t="s">
        <v>269</v>
      </c>
      <c r="K16" s="61"/>
      <c r="L16" s="62"/>
      <c r="M16" s="63"/>
      <c r="O16" s="51" t="s">
        <v>145</v>
      </c>
      <c r="AG16" s="9"/>
    </row>
    <row r="17" spans="1:48" ht="22.5" customHeight="1" x14ac:dyDescent="0.15"/>
    <row r="18" spans="1:48" ht="37.5" customHeight="1" x14ac:dyDescent="0.15">
      <c r="A18" s="14">
        <v>7</v>
      </c>
      <c r="B18" s="14"/>
      <c r="C18" s="51" t="s">
        <v>270</v>
      </c>
      <c r="K18" s="57" t="s">
        <v>271</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row>
    <row r="19" spans="1:48" ht="22.5" customHeight="1" x14ac:dyDescent="0.15"/>
    <row r="20" spans="1:48" ht="37.5" customHeight="1" x14ac:dyDescent="0.15">
      <c r="A20" s="14">
        <v>8</v>
      </c>
      <c r="B20" s="14"/>
      <c r="C20" s="51" t="s">
        <v>272</v>
      </c>
      <c r="H20" s="23" t="s">
        <v>273</v>
      </c>
      <c r="I20" s="11">
        <v>1</v>
      </c>
      <c r="J20" s="22" t="s">
        <v>274</v>
      </c>
      <c r="K20" s="55" t="str">
        <f>IF(O20="","",VLOOKUP(O20,[1]ﾊﾟﾗﾒﾀ!K2:L16,2,FALSE))</f>
        <v>02</v>
      </c>
      <c r="L20" s="55"/>
      <c r="M20" s="55"/>
      <c r="O20" s="56" t="s">
        <v>251</v>
      </c>
      <c r="P20" s="56"/>
      <c r="Q20" s="56"/>
      <c r="R20" s="56"/>
      <c r="S20" s="56"/>
      <c r="T20" s="56"/>
      <c r="U20" s="56"/>
      <c r="V20" s="56"/>
      <c r="X20" s="57"/>
      <c r="Y20" s="58"/>
      <c r="Z20" s="58"/>
      <c r="AA20" s="58"/>
      <c r="AB20" s="58"/>
      <c r="AC20" s="58"/>
      <c r="AD20" s="58"/>
      <c r="AE20" s="58"/>
      <c r="AF20" s="58"/>
      <c r="AG20" s="58"/>
      <c r="AH20" s="58"/>
      <c r="AI20" s="58"/>
      <c r="AJ20" s="58"/>
      <c r="AK20" s="58"/>
      <c r="AL20" s="58"/>
      <c r="AM20" s="58"/>
      <c r="AN20" s="58"/>
      <c r="AO20" s="58"/>
      <c r="AP20" s="58"/>
      <c r="AQ20" s="58"/>
      <c r="AR20" s="58"/>
      <c r="AS20" s="58"/>
      <c r="AT20" s="58"/>
      <c r="AU20" s="59"/>
      <c r="AV20" s="32"/>
    </row>
    <row r="21" spans="1:48" ht="15" customHeight="1" x14ac:dyDescent="0.15">
      <c r="X21" s="35" t="s">
        <v>191</v>
      </c>
    </row>
    <row r="22" spans="1:48" ht="37.5" customHeight="1" x14ac:dyDescent="0.15">
      <c r="A22" s="14"/>
      <c r="B22" s="14"/>
      <c r="H22" s="23" t="s">
        <v>273</v>
      </c>
      <c r="I22" s="11">
        <v>2</v>
      </c>
      <c r="J22" s="22" t="s">
        <v>274</v>
      </c>
      <c r="K22" s="55" t="str">
        <f>IF(O22="","",VLOOKUP(O22,[1]ﾊﾟﾗﾒﾀ!K2:L16,2,FALSE))</f>
        <v>07</v>
      </c>
      <c r="L22" s="55"/>
      <c r="M22" s="55"/>
      <c r="O22" s="56" t="s">
        <v>275</v>
      </c>
      <c r="P22" s="56"/>
      <c r="Q22" s="56"/>
      <c r="R22" s="56"/>
      <c r="S22" s="56"/>
      <c r="T22" s="56"/>
      <c r="U22" s="56"/>
      <c r="V22" s="56"/>
      <c r="X22" s="57"/>
      <c r="Y22" s="58"/>
      <c r="Z22" s="58"/>
      <c r="AA22" s="58"/>
      <c r="AB22" s="58"/>
      <c r="AC22" s="58"/>
      <c r="AD22" s="58"/>
      <c r="AE22" s="58"/>
      <c r="AF22" s="58"/>
      <c r="AG22" s="58"/>
      <c r="AH22" s="58"/>
      <c r="AI22" s="58"/>
      <c r="AJ22" s="58"/>
      <c r="AK22" s="58"/>
      <c r="AL22" s="58"/>
      <c r="AM22" s="58"/>
      <c r="AN22" s="58"/>
      <c r="AO22" s="58"/>
      <c r="AP22" s="58"/>
      <c r="AQ22" s="58"/>
      <c r="AR22" s="58"/>
      <c r="AS22" s="58"/>
      <c r="AT22" s="58"/>
      <c r="AU22" s="59"/>
      <c r="AV22" s="32"/>
    </row>
    <row r="23" spans="1:48" ht="15" customHeight="1" x14ac:dyDescent="0.15">
      <c r="X23" s="35" t="s">
        <v>191</v>
      </c>
    </row>
    <row r="24" spans="1:48" ht="37.5" customHeight="1" x14ac:dyDescent="0.15">
      <c r="A24" s="14"/>
      <c r="B24" s="14"/>
      <c r="H24" s="23" t="s">
        <v>273</v>
      </c>
      <c r="I24" s="11">
        <v>3</v>
      </c>
      <c r="J24" s="22" t="s">
        <v>274</v>
      </c>
      <c r="K24" s="55" t="str">
        <f>IF(O24="","",VLOOKUP(O24,[1]ﾊﾟﾗﾒﾀ!K2:L16,2,FALSE))</f>
        <v>05</v>
      </c>
      <c r="L24" s="55"/>
      <c r="M24" s="55"/>
      <c r="O24" s="56" t="s">
        <v>276</v>
      </c>
      <c r="P24" s="56"/>
      <c r="Q24" s="56"/>
      <c r="R24" s="56"/>
      <c r="S24" s="56"/>
      <c r="T24" s="56"/>
      <c r="U24" s="56"/>
      <c r="V24" s="56"/>
      <c r="X24" s="57"/>
      <c r="Y24" s="58"/>
      <c r="Z24" s="58"/>
      <c r="AA24" s="58"/>
      <c r="AB24" s="58"/>
      <c r="AC24" s="58"/>
      <c r="AD24" s="58"/>
      <c r="AE24" s="58"/>
      <c r="AF24" s="58"/>
      <c r="AG24" s="58"/>
      <c r="AH24" s="58"/>
      <c r="AI24" s="58"/>
      <c r="AJ24" s="58"/>
      <c r="AK24" s="58"/>
      <c r="AL24" s="58"/>
      <c r="AM24" s="58"/>
      <c r="AN24" s="58"/>
      <c r="AO24" s="58"/>
      <c r="AP24" s="58"/>
      <c r="AQ24" s="58"/>
      <c r="AR24" s="58"/>
      <c r="AS24" s="58"/>
      <c r="AT24" s="58"/>
      <c r="AU24" s="59"/>
      <c r="AV24" s="32"/>
    </row>
    <row r="25" spans="1:48" ht="22.5" customHeight="1" x14ac:dyDescent="0.15">
      <c r="X25" s="35" t="s">
        <v>191</v>
      </c>
    </row>
    <row r="26" spans="1:48" ht="37.5" customHeight="1" x14ac:dyDescent="0.15">
      <c r="A26" s="14">
        <v>9</v>
      </c>
      <c r="B26" s="14"/>
      <c r="C26" s="51" t="s">
        <v>277</v>
      </c>
    </row>
    <row r="27" spans="1:48" ht="37.5" customHeight="1" x14ac:dyDescent="0.15">
      <c r="A27" s="14"/>
      <c r="B27" s="14"/>
      <c r="C27" s="64" t="s">
        <v>278</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V27" s="33"/>
    </row>
    <row r="28" spans="1:48" ht="37.5" customHeight="1" x14ac:dyDescent="0.15">
      <c r="A28" s="14"/>
      <c r="B28" s="14"/>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9"/>
      <c r="AV28" s="33"/>
    </row>
    <row r="29" spans="1:48" ht="37.5" customHeight="1" x14ac:dyDescent="0.15">
      <c r="A29" s="14"/>
      <c r="B29" s="14"/>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9"/>
      <c r="AV29" s="33"/>
    </row>
    <row r="30" spans="1:48" ht="37.5" customHeight="1" x14ac:dyDescent="0.15">
      <c r="A30" s="14"/>
      <c r="B30" s="14"/>
      <c r="C30" s="67"/>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9"/>
      <c r="AV30" s="33"/>
    </row>
    <row r="31" spans="1:48" ht="37.5" customHeight="1" x14ac:dyDescent="0.15">
      <c r="A31" s="14"/>
      <c r="B31" s="14"/>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9"/>
      <c r="AV31" s="33"/>
    </row>
    <row r="32" spans="1:48" ht="37.5" customHeight="1" x14ac:dyDescent="0.15">
      <c r="A32" s="14"/>
      <c r="B32" s="14"/>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9"/>
      <c r="AV32" s="33"/>
    </row>
    <row r="33" spans="1:48" ht="37.5" customHeight="1" x14ac:dyDescent="0.15">
      <c r="A33" s="14"/>
      <c r="B33" s="14"/>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9"/>
      <c r="AV33" s="33"/>
    </row>
    <row r="34" spans="1:48" ht="37.5" customHeight="1" x14ac:dyDescent="0.15">
      <c r="A34" s="14"/>
      <c r="B34" s="14"/>
      <c r="C34" s="67"/>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9"/>
      <c r="AV34" s="33"/>
    </row>
    <row r="35" spans="1:48" ht="37.5" customHeight="1" x14ac:dyDescent="0.15">
      <c r="A35" s="14"/>
      <c r="B35" s="1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2"/>
      <c r="AV35" s="33"/>
    </row>
    <row r="36" spans="1:48" ht="22.5" customHeight="1" x14ac:dyDescent="0.15"/>
    <row r="37" spans="1:48" ht="37.5" customHeight="1" x14ac:dyDescent="0.15">
      <c r="A37" s="14">
        <v>10</v>
      </c>
      <c r="B37" s="14"/>
      <c r="C37" s="51" t="s">
        <v>279</v>
      </c>
    </row>
    <row r="38" spans="1:48" ht="37.5" customHeight="1" x14ac:dyDescent="0.15">
      <c r="A38" s="14"/>
      <c r="B38" s="14"/>
      <c r="C38" s="64" t="s">
        <v>280</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6"/>
      <c r="AV38" s="33"/>
    </row>
    <row r="39" spans="1:48" ht="37.5" customHeight="1" x14ac:dyDescent="0.15">
      <c r="A39" s="14"/>
      <c r="B39" s="14"/>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9"/>
      <c r="AV39" s="33"/>
    </row>
    <row r="40" spans="1:48" ht="37.5" customHeight="1" x14ac:dyDescent="0.15">
      <c r="A40" s="14"/>
      <c r="B40" s="14"/>
      <c r="C40" s="67"/>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9"/>
      <c r="AV40" s="33"/>
    </row>
    <row r="41" spans="1:48" ht="37.5" customHeight="1" x14ac:dyDescent="0.15">
      <c r="A41" s="14"/>
      <c r="B41" s="14"/>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9"/>
      <c r="AV41" s="33"/>
    </row>
    <row r="42" spans="1:48" ht="37.5" customHeight="1" x14ac:dyDescent="0.15">
      <c r="A42" s="14"/>
      <c r="B42" s="14"/>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9"/>
      <c r="AV42" s="33"/>
    </row>
    <row r="43" spans="1:48" ht="37.5" customHeight="1" x14ac:dyDescent="0.15">
      <c r="A43" s="14"/>
      <c r="B43" s="14"/>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9"/>
      <c r="AV43" s="33"/>
    </row>
    <row r="44" spans="1:48" ht="37.5" customHeight="1" x14ac:dyDescent="0.15">
      <c r="A44" s="14"/>
      <c r="B44" s="14"/>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9"/>
      <c r="AV44" s="33"/>
    </row>
    <row r="45" spans="1:48" ht="37.5" customHeight="1" x14ac:dyDescent="0.15">
      <c r="A45" s="14"/>
      <c r="B45" s="14"/>
      <c r="C45" s="67"/>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9"/>
      <c r="AV45" s="33"/>
    </row>
    <row r="46" spans="1:48" ht="37.5" customHeight="1" x14ac:dyDescent="0.15">
      <c r="A46" s="14"/>
      <c r="B46" s="14"/>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9"/>
      <c r="AV46" s="33"/>
    </row>
    <row r="47" spans="1:48" ht="37.5" customHeight="1" x14ac:dyDescent="0.15">
      <c r="A47" s="14"/>
      <c r="B47" s="14"/>
      <c r="C47" s="67"/>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9"/>
      <c r="AV47" s="33"/>
    </row>
    <row r="48" spans="1:48" ht="37.5" customHeight="1" x14ac:dyDescent="0.15">
      <c r="A48" s="14"/>
      <c r="B48" s="14"/>
      <c r="C48" s="67"/>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9"/>
      <c r="AV48" s="33"/>
    </row>
    <row r="49" spans="1:48" ht="37.5" customHeight="1" x14ac:dyDescent="0.15">
      <c r="A49" s="14"/>
      <c r="B49" s="14"/>
      <c r="C49" s="67"/>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9"/>
      <c r="AV49" s="33"/>
    </row>
    <row r="50" spans="1:48" ht="37.5" customHeight="1" x14ac:dyDescent="0.15">
      <c r="A50" s="14"/>
      <c r="B50" s="14"/>
      <c r="C50" s="67"/>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9"/>
      <c r="AV50" s="33"/>
    </row>
    <row r="51" spans="1:48" ht="37.5" customHeight="1" x14ac:dyDescent="0.15">
      <c r="A51" s="14"/>
      <c r="B51" s="14"/>
      <c r="C51" s="67"/>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9"/>
      <c r="AV51" s="33"/>
    </row>
    <row r="52" spans="1:48" ht="37.5" customHeight="1" x14ac:dyDescent="0.15">
      <c r="A52" s="14"/>
      <c r="B52" s="14"/>
      <c r="C52" s="67"/>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9"/>
      <c r="AV52" s="33"/>
    </row>
    <row r="53" spans="1:48" ht="37.5" customHeight="1" x14ac:dyDescent="0.15">
      <c r="A53" s="14"/>
      <c r="B53" s="14"/>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9"/>
      <c r="AV53" s="33"/>
    </row>
    <row r="54" spans="1:48" ht="37.5" customHeight="1" x14ac:dyDescent="0.15">
      <c r="A54" s="14"/>
      <c r="B54" s="14"/>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9"/>
      <c r="AV54" s="33"/>
    </row>
    <row r="55" spans="1:48" ht="37.5" customHeight="1" x14ac:dyDescent="0.15">
      <c r="A55" s="14"/>
      <c r="B55" s="14"/>
      <c r="C55" s="67"/>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9"/>
      <c r="AV55" s="33"/>
    </row>
    <row r="56" spans="1:48" ht="37.5" customHeight="1" x14ac:dyDescent="0.15">
      <c r="A56" s="14"/>
      <c r="B56" s="14"/>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9"/>
      <c r="AV56" s="33"/>
    </row>
    <row r="57" spans="1:48" ht="45" customHeight="1" x14ac:dyDescent="0.15">
      <c r="A57" s="14"/>
      <c r="B57" s="14"/>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2"/>
      <c r="AV57" s="33"/>
    </row>
    <row r="58" spans="1:48" ht="22.5" customHeight="1" x14ac:dyDescent="0.15"/>
    <row r="59" spans="1:48" ht="22.5" customHeight="1" x14ac:dyDescent="0.15"/>
    <row r="60" spans="1:48" ht="37.5" customHeight="1" x14ac:dyDescent="0.15">
      <c r="A60" s="14">
        <v>11</v>
      </c>
      <c r="B60" s="14"/>
      <c r="C60" s="51" t="s">
        <v>281</v>
      </c>
    </row>
    <row r="61" spans="1:48" ht="37.5" customHeight="1" x14ac:dyDescent="0.15">
      <c r="A61" s="14"/>
      <c r="B61" s="14"/>
      <c r="D61" s="51" t="s">
        <v>174</v>
      </c>
      <c r="J61" s="36">
        <f>IF(K61="",0,VLOOKUP(K61,[1]ﾊﾟﾗﾒﾀ!M2:N2,2,FALSE))</f>
        <v>1</v>
      </c>
      <c r="K61" s="10" t="s">
        <v>254</v>
      </c>
      <c r="M61" s="51" t="s">
        <v>192</v>
      </c>
    </row>
    <row r="62" spans="1:48" ht="7.5" customHeight="1" x14ac:dyDescent="0.15"/>
    <row r="63" spans="1:48" ht="37.5" customHeight="1" x14ac:dyDescent="0.15">
      <c r="A63" s="14"/>
      <c r="B63" s="14"/>
      <c r="J63" s="36">
        <f>IF(K63="",0,VLOOKUP(K63,[1]ﾊﾟﾗﾒﾀ!M2:N2,2,FALSE))</f>
        <v>0</v>
      </c>
      <c r="K63" s="10"/>
      <c r="M63" s="51" t="s">
        <v>282</v>
      </c>
    </row>
    <row r="64" spans="1:48" ht="7.5" customHeight="1" x14ac:dyDescent="0.15"/>
    <row r="65" spans="1:48" ht="37.5" customHeight="1" x14ac:dyDescent="0.15">
      <c r="A65" s="14"/>
      <c r="B65" s="14"/>
      <c r="K65" s="83" t="s">
        <v>182</v>
      </c>
      <c r="L65" s="83"/>
      <c r="M65" s="83"/>
      <c r="O65" s="84" t="s">
        <v>283</v>
      </c>
      <c r="P65" s="85"/>
      <c r="Q65" s="57"/>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32"/>
    </row>
    <row r="66" spans="1:48" ht="7.5" customHeight="1" x14ac:dyDescent="0.15"/>
    <row r="67" spans="1:48" ht="37.5" customHeight="1" x14ac:dyDescent="0.15">
      <c r="A67" s="14"/>
      <c r="B67" s="14"/>
      <c r="K67" s="86" t="s">
        <v>188</v>
      </c>
      <c r="L67" s="86"/>
      <c r="M67" s="86"/>
      <c r="O67" s="84" t="s">
        <v>284</v>
      </c>
      <c r="P67" s="85"/>
      <c r="Q67" s="57"/>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32"/>
    </row>
    <row r="68" spans="1:48" ht="7.5" customHeight="1" x14ac:dyDescent="0.15">
      <c r="K68" s="86"/>
      <c r="L68" s="86"/>
      <c r="M68" s="86"/>
    </row>
    <row r="69" spans="1:48" ht="37.5" customHeight="1" x14ac:dyDescent="0.15">
      <c r="A69" s="14"/>
      <c r="B69" s="14"/>
      <c r="K69" s="86"/>
      <c r="L69" s="86"/>
      <c r="M69" s="86"/>
      <c r="O69" s="84" t="s">
        <v>285</v>
      </c>
      <c r="P69" s="85"/>
      <c r="Q69" s="57"/>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32"/>
    </row>
    <row r="70" spans="1:48" ht="7.5" customHeight="1" x14ac:dyDescent="0.15"/>
    <row r="71" spans="1:48" ht="37.5" customHeight="1" x14ac:dyDescent="0.15">
      <c r="A71" s="14"/>
      <c r="B71" s="14"/>
      <c r="O71" s="84" t="s">
        <v>286</v>
      </c>
      <c r="P71" s="85"/>
      <c r="Q71" s="57"/>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32"/>
    </row>
    <row r="72" spans="1:48" ht="7.5" customHeight="1" x14ac:dyDescent="0.15"/>
    <row r="73" spans="1:48" ht="37.5" customHeight="1" x14ac:dyDescent="0.15">
      <c r="A73" s="14"/>
      <c r="B73" s="14"/>
      <c r="E73" s="8"/>
      <c r="F73" s="8"/>
      <c r="G73" s="8"/>
      <c r="H73" s="8"/>
      <c r="I73" s="8"/>
      <c r="J73" s="8"/>
      <c r="K73" s="8"/>
      <c r="L73" s="8"/>
      <c r="M73" s="8"/>
      <c r="N73" s="8"/>
      <c r="O73" s="84" t="s">
        <v>287</v>
      </c>
      <c r="P73" s="85"/>
      <c r="Q73" s="57"/>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32"/>
    </row>
    <row r="74" spans="1:48" ht="15" customHeight="1" x14ac:dyDescent="0.1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34"/>
    </row>
    <row r="75" spans="1:48" ht="15" customHeight="1" x14ac:dyDescent="0.15"/>
    <row r="76" spans="1:48" ht="37.5" customHeight="1" x14ac:dyDescent="0.15">
      <c r="A76" s="14"/>
      <c r="B76" s="14"/>
      <c r="D76" s="51" t="s">
        <v>175</v>
      </c>
      <c r="K76" s="57" t="s">
        <v>288</v>
      </c>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9"/>
      <c r="AV76" s="32"/>
    </row>
    <row r="77" spans="1:48" ht="15" customHeight="1" x14ac:dyDescent="0.15"/>
    <row r="78" spans="1:48" ht="37.5" customHeight="1" x14ac:dyDescent="0.15">
      <c r="A78" s="14">
        <v>12</v>
      </c>
      <c r="B78" s="14"/>
      <c r="C78" s="51" t="s">
        <v>289</v>
      </c>
    </row>
    <row r="79" spans="1:48" ht="37.5" customHeight="1" x14ac:dyDescent="0.15">
      <c r="A79" s="14"/>
      <c r="B79" s="14"/>
      <c r="C79" s="64" t="s">
        <v>290</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6"/>
      <c r="AV79" s="33"/>
    </row>
    <row r="80" spans="1:48" ht="37.5" customHeight="1" x14ac:dyDescent="0.15">
      <c r="A80" s="14"/>
      <c r="B80" s="14"/>
      <c r="C80" s="67"/>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9"/>
      <c r="AV80" s="33"/>
    </row>
    <row r="81" spans="1:48" ht="37.5" customHeight="1" x14ac:dyDescent="0.15">
      <c r="A81" s="14"/>
      <c r="B81" s="14"/>
      <c r="C81" s="67"/>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9"/>
      <c r="AV81" s="33"/>
    </row>
    <row r="82" spans="1:48" ht="37.5" customHeight="1" x14ac:dyDescent="0.15">
      <c r="A82" s="14"/>
      <c r="B82" s="14"/>
      <c r="C82" s="67"/>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33"/>
    </row>
    <row r="83" spans="1:48" ht="37.5" customHeight="1" x14ac:dyDescent="0.15">
      <c r="A83" s="14"/>
      <c r="B83" s="14"/>
      <c r="C83" s="67"/>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9"/>
      <c r="AV83" s="33"/>
    </row>
    <row r="84" spans="1:48" ht="37.5" customHeight="1" x14ac:dyDescent="0.15">
      <c r="A84" s="14"/>
      <c r="B84" s="14"/>
      <c r="C84" s="67"/>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9"/>
      <c r="AV84" s="33"/>
    </row>
    <row r="85" spans="1:48" ht="37.5" customHeight="1" x14ac:dyDescent="0.15">
      <c r="A85" s="14"/>
      <c r="B85" s="14"/>
      <c r="C85" s="67"/>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9"/>
      <c r="AV85" s="33"/>
    </row>
    <row r="86" spans="1:48" ht="37.5" customHeight="1" x14ac:dyDescent="0.15">
      <c r="A86" s="14"/>
      <c r="B86" s="14"/>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9"/>
      <c r="AV86" s="33"/>
    </row>
    <row r="87" spans="1:48" ht="37.5" customHeight="1" x14ac:dyDescent="0.15">
      <c r="A87" s="14"/>
      <c r="B87" s="14"/>
      <c r="C87" s="67"/>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9"/>
      <c r="AV87" s="33"/>
    </row>
    <row r="88" spans="1:48" ht="37.5" customHeight="1" x14ac:dyDescent="0.15">
      <c r="A88" s="14"/>
      <c r="B88" s="14"/>
      <c r="C88" s="67"/>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9"/>
      <c r="AV88" s="33"/>
    </row>
    <row r="89" spans="1:48" ht="37.5" customHeight="1" x14ac:dyDescent="0.15">
      <c r="A89" s="14"/>
      <c r="B89" s="14"/>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2"/>
      <c r="AV89" s="33"/>
    </row>
    <row r="90" spans="1:48" ht="22.5" customHeight="1" x14ac:dyDescent="0.15"/>
    <row r="91" spans="1:48" ht="37.5" customHeight="1" x14ac:dyDescent="0.15">
      <c r="A91" s="14">
        <v>13</v>
      </c>
      <c r="B91" s="14"/>
      <c r="C91" s="51" t="s">
        <v>291</v>
      </c>
    </row>
    <row r="92" spans="1:48" ht="37.5" customHeight="1" x14ac:dyDescent="0.15">
      <c r="A92" s="14"/>
      <c r="B92" s="14"/>
      <c r="C92" s="64" t="s">
        <v>292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6"/>
      <c r="AV92" s="33"/>
    </row>
    <row r="93" spans="1:48" ht="37.5" customHeight="1" x14ac:dyDescent="0.15">
      <c r="A93" s="14"/>
      <c r="B93" s="14"/>
      <c r="C93" s="67"/>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9"/>
      <c r="AV93" s="33"/>
    </row>
    <row r="94" spans="1:48" ht="37.5" customHeight="1" x14ac:dyDescent="0.15">
      <c r="A94" s="14"/>
      <c r="B94" s="14"/>
      <c r="C94" s="67"/>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9"/>
      <c r="AV94" s="33"/>
    </row>
    <row r="95" spans="1:48" ht="37.5" customHeight="1" x14ac:dyDescent="0.15">
      <c r="A95" s="14"/>
      <c r="B95" s="14"/>
      <c r="C95" s="67"/>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9"/>
      <c r="AV95" s="33"/>
    </row>
    <row r="96" spans="1:48" ht="37.5" customHeight="1" x14ac:dyDescent="0.15">
      <c r="A96" s="14"/>
      <c r="B96" s="14"/>
      <c r="C96" s="67"/>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9"/>
      <c r="AV96" s="33"/>
    </row>
    <row r="97" spans="1:48" ht="37.5" customHeight="1" x14ac:dyDescent="0.15">
      <c r="A97" s="14"/>
      <c r="B97" s="14"/>
      <c r="C97" s="67"/>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9"/>
      <c r="AV97" s="33"/>
    </row>
    <row r="98" spans="1:48" ht="37.5" customHeight="1" x14ac:dyDescent="0.15">
      <c r="A98" s="14"/>
      <c r="B98" s="14"/>
      <c r="C98" s="67"/>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9"/>
      <c r="AV98" s="33"/>
    </row>
    <row r="99" spans="1:48" ht="37.5" customHeight="1" x14ac:dyDescent="0.15">
      <c r="A99" s="14"/>
      <c r="B99" s="14"/>
      <c r="C99" s="67"/>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9"/>
      <c r="AV99" s="33"/>
    </row>
    <row r="100" spans="1:48" ht="37.5" customHeight="1" x14ac:dyDescent="0.15">
      <c r="A100" s="14"/>
      <c r="B100" s="14"/>
      <c r="C100" s="67"/>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9"/>
      <c r="AV100" s="33"/>
    </row>
    <row r="101" spans="1:48" ht="37.5" customHeight="1" x14ac:dyDescent="0.15">
      <c r="A101" s="14"/>
      <c r="B101" s="14"/>
      <c r="C101" s="67"/>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9"/>
      <c r="AV101" s="33"/>
    </row>
    <row r="102" spans="1:48" ht="37.5" customHeight="1" x14ac:dyDescent="0.15">
      <c r="A102" s="14"/>
      <c r="B102" s="14"/>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2"/>
      <c r="AV102" s="33"/>
    </row>
    <row r="103" spans="1:48" ht="22.5" customHeight="1" x14ac:dyDescent="0.15"/>
    <row r="104" spans="1:48" ht="37.5" customHeight="1" x14ac:dyDescent="0.15">
      <c r="A104" s="14">
        <v>14</v>
      </c>
      <c r="B104" s="14"/>
      <c r="C104" s="21" t="s">
        <v>293</v>
      </c>
    </row>
    <row r="105" spans="1:48" ht="37.5" customHeight="1" x14ac:dyDescent="0.15">
      <c r="A105" s="14"/>
      <c r="B105" s="14"/>
      <c r="C105" s="64"/>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6"/>
      <c r="AV105" s="33"/>
    </row>
    <row r="106" spans="1:48" ht="37.5" customHeight="1" x14ac:dyDescent="0.15">
      <c r="A106" s="14"/>
      <c r="B106" s="14"/>
      <c r="C106" s="67"/>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9"/>
      <c r="AV106" s="33"/>
    </row>
    <row r="107" spans="1:48" ht="37.5" customHeight="1" x14ac:dyDescent="0.15">
      <c r="A107" s="14"/>
      <c r="B107" s="14"/>
      <c r="C107" s="67"/>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9"/>
      <c r="AV107" s="33"/>
    </row>
    <row r="108" spans="1:48" ht="37.5" customHeight="1" x14ac:dyDescent="0.15">
      <c r="A108" s="14"/>
      <c r="B108" s="14"/>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9"/>
      <c r="AV108" s="33"/>
    </row>
    <row r="109" spans="1:48" ht="37.5" customHeight="1" x14ac:dyDescent="0.15">
      <c r="A109" s="14"/>
      <c r="B109" s="14"/>
      <c r="C109" s="67"/>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9"/>
      <c r="AV109" s="33"/>
    </row>
    <row r="110" spans="1:48" ht="37.5" customHeight="1" x14ac:dyDescent="0.15">
      <c r="A110" s="14"/>
      <c r="B110" s="14"/>
      <c r="C110" s="67"/>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9"/>
      <c r="AV110" s="33"/>
    </row>
    <row r="111" spans="1:48" ht="37.5" customHeight="1" x14ac:dyDescent="0.15">
      <c r="A111" s="14"/>
      <c r="B111" s="14"/>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9"/>
      <c r="AV111" s="33"/>
    </row>
    <row r="112" spans="1:48" ht="37.5" customHeight="1" x14ac:dyDescent="0.15">
      <c r="A112" s="14"/>
      <c r="B112" s="14"/>
      <c r="C112" s="67"/>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9"/>
      <c r="AV112" s="33"/>
    </row>
    <row r="113" spans="1:109" ht="37.5" customHeight="1" x14ac:dyDescent="0.15">
      <c r="A113" s="14"/>
      <c r="B113" s="14"/>
      <c r="C113" s="67"/>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9"/>
      <c r="AV113" s="33"/>
    </row>
    <row r="114" spans="1:109" ht="37.5" customHeight="1" x14ac:dyDescent="0.15">
      <c r="A114" s="14"/>
      <c r="B114" s="14"/>
      <c r="C114" s="67"/>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9"/>
      <c r="AV114" s="33"/>
    </row>
    <row r="115" spans="1:109" ht="37.5" customHeight="1" x14ac:dyDescent="0.15">
      <c r="A115" s="14"/>
      <c r="B115" s="14"/>
      <c r="C115" s="67"/>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9"/>
      <c r="AV115" s="33"/>
    </row>
    <row r="116" spans="1:109" ht="37.5" customHeight="1" x14ac:dyDescent="0.15">
      <c r="A116" s="14"/>
      <c r="B116" s="14"/>
      <c r="C116" s="67"/>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9"/>
      <c r="AV116" s="33"/>
    </row>
    <row r="117" spans="1:109" ht="37.5" customHeight="1" x14ac:dyDescent="0.15">
      <c r="A117" s="14"/>
      <c r="B117" s="14"/>
      <c r="C117" s="67"/>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9"/>
      <c r="AV117" s="33"/>
    </row>
    <row r="118" spans="1:109" ht="37.5" customHeight="1" x14ac:dyDescent="0.15">
      <c r="A118" s="14"/>
      <c r="B118" s="14"/>
      <c r="C118" s="70"/>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2"/>
      <c r="AV118" s="33"/>
    </row>
    <row r="123" spans="1:109" ht="37.5" customHeight="1" x14ac:dyDescent="0.15">
      <c r="CA123" s="44" t="s">
        <v>294</v>
      </c>
      <c r="CB123" s="45" t="s">
        <v>1</v>
      </c>
      <c r="CC123" s="45" t="s">
        <v>0</v>
      </c>
      <c r="CD123" s="46" t="s">
        <v>295</v>
      </c>
      <c r="CE123" s="46" t="s">
        <v>221</v>
      </c>
      <c r="CF123" s="46" t="s">
        <v>231</v>
      </c>
      <c r="CG123" s="46" t="s">
        <v>223</v>
      </c>
      <c r="CH123" s="46" t="s">
        <v>232</v>
      </c>
      <c r="CI123" s="46" t="s">
        <v>233</v>
      </c>
      <c r="CJ123" s="46" t="s">
        <v>296</v>
      </c>
      <c r="CK123" s="46" t="s">
        <v>297</v>
      </c>
      <c r="CL123" s="46" t="s">
        <v>298</v>
      </c>
      <c r="CM123" s="46" t="s">
        <v>299</v>
      </c>
      <c r="CN123" s="46" t="s">
        <v>228</v>
      </c>
      <c r="CO123" s="46" t="s">
        <v>300</v>
      </c>
      <c r="CP123" s="46" t="s">
        <v>229</v>
      </c>
      <c r="CQ123" s="46" t="s">
        <v>301</v>
      </c>
      <c r="CR123" s="46" t="s">
        <v>230</v>
      </c>
      <c r="CS123" s="46" t="s">
        <v>302</v>
      </c>
      <c r="CT123" s="46" t="s">
        <v>303</v>
      </c>
      <c r="CU123" s="46" t="s">
        <v>234</v>
      </c>
      <c r="CV123" s="46" t="s">
        <v>235</v>
      </c>
      <c r="CW123" s="46" t="s">
        <v>236</v>
      </c>
      <c r="CX123" s="46" t="s">
        <v>240</v>
      </c>
      <c r="CY123" s="46" t="s">
        <v>239</v>
      </c>
      <c r="CZ123" s="46" t="s">
        <v>238</v>
      </c>
      <c r="DA123" s="46" t="s">
        <v>237</v>
      </c>
      <c r="DB123" s="46" t="s">
        <v>175</v>
      </c>
      <c r="DC123" s="46" t="s">
        <v>304</v>
      </c>
      <c r="DD123" s="46" t="s">
        <v>305</v>
      </c>
      <c r="DE123" s="46" t="s">
        <v>306</v>
      </c>
    </row>
    <row r="124" spans="1:109" ht="37.5" customHeight="1" x14ac:dyDescent="0.15">
      <c r="CA124" s="44" t="s">
        <v>307</v>
      </c>
      <c r="CB124" s="47">
        <f>F4</f>
        <v>2019</v>
      </c>
      <c r="CC124" s="47">
        <f>AM4</f>
        <v>1</v>
      </c>
      <c r="CD124" s="47" t="str">
        <f>K6</f>
        <v/>
      </c>
      <c r="CE124" s="47" t="str">
        <f>K8</f>
        <v>01</v>
      </c>
      <c r="CF124" s="48">
        <f>U8</f>
        <v>0</v>
      </c>
      <c r="CG124" s="49">
        <f>K10</f>
        <v>1000</v>
      </c>
      <c r="CH124" s="47">
        <f>M12</f>
        <v>1982</v>
      </c>
      <c r="CI124" s="47">
        <f>R12</f>
        <v>6</v>
      </c>
      <c r="CJ124" s="49">
        <f>K14</f>
        <v>10</v>
      </c>
      <c r="CK124" s="49">
        <f>K16</f>
        <v>0</v>
      </c>
      <c r="CL124" s="48" t="str">
        <f>K18</f>
        <v>コンクリート二次製品製造業</v>
      </c>
      <c r="CM124" s="47" t="str">
        <f>K20</f>
        <v>02</v>
      </c>
      <c r="CN124" s="48">
        <f>X20</f>
        <v>0</v>
      </c>
      <c r="CO124" s="47" t="str">
        <f>K22</f>
        <v>07</v>
      </c>
      <c r="CP124" s="48">
        <f>X22</f>
        <v>0</v>
      </c>
      <c r="CQ124" s="47" t="str">
        <f>K24</f>
        <v>05</v>
      </c>
      <c r="CR124" s="48">
        <f>X24</f>
        <v>0</v>
      </c>
      <c r="CS124" s="48" t="str">
        <f>C27</f>
        <v xml:space="preserve">　当社は宇治田原にてコンクリート二次製品を製造販売している。主な販路は宇治市の公共工事用途がメイン。基礎工事及び側溝、造成工事に使用されている。
　生コンから自社でコンクリート製品を製造しているが製品プラント設備の型式が古く二つの問題が発生している。
　1.　計量誤差の発生
　　プラント内では生コン材料を計量機に入れ、混ぜ合わせて作成しているが
　計量誤差が発生しその都度、従業員が手作業で誤差を修正しているため作業に
　無駄が生じている。
　2.　清掃による追加行程、手待ちの発生
　　プラントから作成した生コンが排出の過程で上手く排出出来ず一部の生コン　
　がプラント内に滞留してしまっている。都度、従業員が清掃を行う必要があり
　通常の作成より無駄な工程が存在し人員を割く必要がある他、製品製造オペレ　
　ーターに手待ちが生じている。　
　以上の2点より作業効率が通常より悪く、製造のキャパシティが少なくなっていることから売上の低下、加えて短納期時には従業員が時間外業務を行う必要があることから人件費増加を余儀なくされている。
</v>
      </c>
      <c r="CT124" s="48" t="str">
        <f>C38</f>
        <v xml:space="preserve">このような状況にあることから以下の対策を講じました。
　１．計量器の更新
　　計量誤差が発生していることから砂利を計測する計量機の更新を図ります
　　更新により修正を都度手作業で行わずに済むようになり作業効率が改善致
　します。
　２．プラント内部付帯設備の更新
　　プラント内に滞留してしまう生コンを効率よく排出を行うため、プラント
　内部の付帯設備の更新を行い、排出を円滑に行えるように致します。これに
　より清掃に割かれている作業員が本来の業務を行えるようになり、製品製造
　オペレーターの手待ちが無くなり作業効率が上昇いたします。
今回、知恵の経営ステップアップ補助金を利用した設備投資を支援。
ステップアップ補助金申請書作成支援を行い、申請書のブラッシュアップ、作成指導を行いました。
</v>
      </c>
      <c r="CU124" s="47">
        <f>J61</f>
        <v>1</v>
      </c>
      <c r="CV124" s="47">
        <f>J63</f>
        <v>0</v>
      </c>
      <c r="CW124" s="48">
        <f>Q65</f>
        <v>0</v>
      </c>
      <c r="CX124" s="48">
        <f>Q67</f>
        <v>0</v>
      </c>
      <c r="CY124" s="48">
        <f>Q69</f>
        <v>0</v>
      </c>
      <c r="CZ124" s="48">
        <f>Q71</f>
        <v>0</v>
      </c>
      <c r="DA124" s="48">
        <f>Q73</f>
        <v>0</v>
      </c>
      <c r="DB124" s="48" t="str">
        <f>K76</f>
        <v>設備取得における補助金交付</v>
      </c>
      <c r="DC124" s="48" t="str">
        <f>C79</f>
        <v xml:space="preserve">
補助金を利用した設備投資の実施。
経営効率の改善を図り売上の上昇。作業効率の上昇により残業時間を圧縮し人件費の削減を今後行うことが出来る。
</v>
      </c>
      <c r="DD124" s="48" t="str">
        <f>C92</f>
        <v xml:space="preserve">
新たな計量機に取り替えた事により作業効率の改善。
今後、新名神設置工事、山手線開通工事、市役所新庁舎開設工事と当地における同社の需要は今後強まることが考えられる。
その為に受注、生産効率を高めていく事は必須であり将来の受注の安定が見込まれる。</v>
      </c>
      <c r="DE124" s="48">
        <f>C105</f>
        <v>0</v>
      </c>
    </row>
  </sheetData>
  <sheetProtection password="CC2A" sheet="1" objects="1" scenarios="1"/>
  <dataConsolidate/>
  <mergeCells count="42">
    <mergeCell ref="C92:AU102"/>
    <mergeCell ref="C105:AU118"/>
    <mergeCell ref="O71:P71"/>
    <mergeCell ref="Q71:AU71"/>
    <mergeCell ref="O73:P73"/>
    <mergeCell ref="Q73:AU73"/>
    <mergeCell ref="K76:AU76"/>
    <mergeCell ref="C79:AU89"/>
    <mergeCell ref="C27:AU35"/>
    <mergeCell ref="C38:AU57"/>
    <mergeCell ref="K65:M65"/>
    <mergeCell ref="O65:P65"/>
    <mergeCell ref="Q65:AU65"/>
    <mergeCell ref="K67:M69"/>
    <mergeCell ref="O67:P67"/>
    <mergeCell ref="Q67:AU67"/>
    <mergeCell ref="O69:P69"/>
    <mergeCell ref="Q69:AU69"/>
    <mergeCell ref="K22:M22"/>
    <mergeCell ref="O22:V22"/>
    <mergeCell ref="X22:AU22"/>
    <mergeCell ref="K24:M24"/>
    <mergeCell ref="O24:V24"/>
    <mergeCell ref="X24:AU24"/>
    <mergeCell ref="K14:M14"/>
    <mergeCell ref="K16:M16"/>
    <mergeCell ref="K18:AQ18"/>
    <mergeCell ref="K20:M20"/>
    <mergeCell ref="O20:V20"/>
    <mergeCell ref="X20:AU20"/>
    <mergeCell ref="K8:M8"/>
    <mergeCell ref="O8:R8"/>
    <mergeCell ref="U8:AU8"/>
    <mergeCell ref="K10:M10"/>
    <mergeCell ref="K12:L12"/>
    <mergeCell ref="M12:O12"/>
    <mergeCell ref="C4:D4"/>
    <mergeCell ref="F4:H4"/>
    <mergeCell ref="I4:K4"/>
    <mergeCell ref="O4:AI4"/>
    <mergeCell ref="K6:M6"/>
    <mergeCell ref="O6:S6"/>
  </mergeCells>
  <phoneticPr fontId="3"/>
  <dataValidations count="6">
    <dataValidation type="custom" allowBlank="1" showInputMessage="1" showErrorMessage="1" sqref="X22:AU22 X24:AU24 X20:AU20">
      <formula1>K20="15"</formula1>
    </dataValidation>
    <dataValidation type="custom" allowBlank="1" showInputMessage="1" showErrorMessage="1" sqref="U8:AU8">
      <formula1>K8="06"</formula1>
    </dataValidation>
    <dataValidation type="whole" allowBlank="1" showInputMessage="1" showErrorMessage="1" sqref="R12">
      <formula1>1</formula1>
      <formula2>12</formula2>
    </dataValidation>
    <dataValidation type="whole" allowBlank="1" showInputMessage="1" showErrorMessage="1" sqref="K14:M14">
      <formula1>0</formula1>
      <formula2>9999</formula2>
    </dataValidation>
    <dataValidation type="whole" allowBlank="1" showInputMessage="1" showErrorMessage="1" sqref="K10:M10 K16:M16">
      <formula1>0</formula1>
      <formula2>99999</formula2>
    </dataValidation>
    <dataValidation type="whole" allowBlank="1" showInputMessage="1" showErrorMessage="1" sqref="F4:H4 M12:O12">
      <formula1>1</formula1>
      <formula2>9999</formula2>
    </dataValidation>
  </dataValidations>
  <pageMargins left="0.78740157480314965" right="0.39370078740157483" top="0.59055118110236227" bottom="0.59055118110236227" header="0.31496062992125984" footer="0.31496062992125984"/>
  <pageSetup paperSize="9" scale="42"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[1]ﾊﾟﾗﾒﾀ!#REF!</xm:f>
          </x14:formula1>
          <xm:sqref>K61 K63</xm:sqref>
        </x14:dataValidation>
        <x14:dataValidation type="list" allowBlank="1" showInputMessage="1" showErrorMessage="1">
          <x14:formula1>
            <xm:f>[1]ﾊﾟﾗﾒﾀ!#REF!</xm:f>
          </x14:formula1>
          <xm:sqref>O6:S6</xm:sqref>
        </x14:dataValidation>
        <x14:dataValidation type="list" allowBlank="1" showInputMessage="1" showErrorMessage="1">
          <x14:formula1>
            <xm:f>[1]ﾊﾟﾗﾒﾀ!#REF!</xm:f>
          </x14:formula1>
          <xm:sqref>O20 O22 O24</xm:sqref>
        </x14:dataValidation>
        <x14:dataValidation type="list" allowBlank="1" showInputMessage="1" showErrorMessage="1">
          <x14:formula1>
            <xm:f>[1]ﾊﾟﾗﾒﾀ!#REF!</xm:f>
          </x14:formula1>
          <xm:sqref>O8:R8</xm:sqref>
        </x14:dataValidation>
        <x14:dataValidation type="list" allowBlank="1" showInputMessage="1" showErrorMessage="1">
          <x14:formula1>
            <xm:f>[1]ﾊﾟﾗﾒﾀ!#REF!</xm:f>
          </x14:formula1>
          <xm:sqref>AM4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24"/>
  <sheetViews>
    <sheetView view="pageBreakPreview" zoomScale="70" zoomScaleNormal="70" zoomScaleSheetLayoutView="70" workbookViewId="0">
      <selection activeCell="F3" sqref="F3"/>
    </sheetView>
  </sheetViews>
  <sheetFormatPr defaultColWidth="9" defaultRowHeight="37.5" customHeight="1" x14ac:dyDescent="0.15"/>
  <cols>
    <col min="1" max="1" width="5.85546875" style="51" bestFit="1" customWidth="1"/>
    <col min="2" max="2" width="1.28515625" style="51" customWidth="1"/>
    <col min="3" max="4" width="6.28515625" style="51" customWidth="1"/>
    <col min="5" max="5" width="1.28515625" style="51" customWidth="1"/>
    <col min="6" max="6" width="6.28515625" style="51" customWidth="1"/>
    <col min="7" max="7" width="1.28515625" style="51" customWidth="1"/>
    <col min="8" max="9" width="6.28515625" style="51" customWidth="1"/>
    <col min="10" max="10" width="2.42578125" style="51" customWidth="1"/>
    <col min="11" max="11" width="6.28515625" style="51" customWidth="1"/>
    <col min="12" max="12" width="1.28515625" style="51" customWidth="1"/>
    <col min="13" max="13" width="6.28515625" style="51" customWidth="1"/>
    <col min="14" max="14" width="1.28515625" style="51" customWidth="1"/>
    <col min="15" max="16" width="6.28515625" style="51" customWidth="1"/>
    <col min="17" max="17" width="1.28515625" style="51" customWidth="1"/>
    <col min="18" max="19" width="6.28515625" style="51" customWidth="1"/>
    <col min="20" max="20" width="1.28515625" style="51" customWidth="1"/>
    <col min="21" max="22" width="6.28515625" style="51" customWidth="1"/>
    <col min="23" max="23" width="1.28515625" style="51" customWidth="1"/>
    <col min="24" max="25" width="6.28515625" style="51" customWidth="1"/>
    <col min="26" max="26" width="1.28515625" style="51" customWidth="1"/>
    <col min="27" max="27" width="6.28515625" style="51" customWidth="1"/>
    <col min="28" max="28" width="1.28515625" style="51" customWidth="1"/>
    <col min="29" max="30" width="6.28515625" style="51" customWidth="1"/>
    <col min="31" max="31" width="1.28515625" style="51" customWidth="1"/>
    <col min="32" max="33" width="6.28515625" style="51" customWidth="1"/>
    <col min="34" max="34" width="1.28515625" style="51" customWidth="1"/>
    <col min="35" max="36" width="6.28515625" style="51" customWidth="1"/>
    <col min="37" max="37" width="1.28515625" style="51" customWidth="1"/>
    <col min="38" max="39" width="6.28515625" style="51" customWidth="1"/>
    <col min="40" max="40" width="1.28515625" style="51" customWidth="1"/>
    <col min="41" max="43" width="6.28515625" style="51" customWidth="1"/>
    <col min="44" max="44" width="1.28515625" style="51" customWidth="1"/>
    <col min="45" max="46" width="6.28515625" style="51" customWidth="1"/>
    <col min="47" max="47" width="5" style="51" customWidth="1"/>
    <col min="48" max="48" width="1.28515625" style="30" customWidth="1"/>
    <col min="49" max="78" width="6.28515625" style="51" customWidth="1"/>
    <col min="79" max="79" width="12.7109375" style="51" bestFit="1" customWidth="1"/>
    <col min="80" max="80" width="7.42578125" style="51" bestFit="1" customWidth="1"/>
    <col min="81" max="81" width="9.85546875" style="51" bestFit="1" customWidth="1"/>
    <col min="82" max="82" width="20.42578125" style="51" bestFit="1" customWidth="1"/>
    <col min="83" max="83" width="9.140625" style="51" bestFit="1" customWidth="1"/>
    <col min="84" max="84" width="20.42578125" style="51" bestFit="1" customWidth="1"/>
    <col min="85" max="89" width="12.7109375" style="51" bestFit="1" customWidth="1"/>
    <col min="90" max="90" width="36.140625" style="51" bestFit="1" customWidth="1"/>
    <col min="91" max="91" width="24.42578125" style="51" bestFit="1" customWidth="1"/>
    <col min="92" max="92" width="36.140625" style="51" bestFit="1" customWidth="1"/>
    <col min="93" max="93" width="24.42578125" style="51" bestFit="1" customWidth="1"/>
    <col min="94" max="94" width="36.140625" style="51" bestFit="1" customWidth="1"/>
    <col min="95" max="95" width="24.42578125" style="51" bestFit="1" customWidth="1"/>
    <col min="96" max="96" width="36.140625" style="51" bestFit="1" customWidth="1"/>
    <col min="97" max="97" width="28.28515625" style="51" bestFit="1" customWidth="1"/>
    <col min="98" max="100" width="16.5703125" style="51" bestFit="1" customWidth="1"/>
    <col min="101" max="105" width="24.42578125" style="51" bestFit="1" customWidth="1"/>
    <col min="106" max="106" width="16.5703125" style="51" bestFit="1" customWidth="1"/>
    <col min="107" max="107" width="36.140625" style="51" bestFit="1" customWidth="1"/>
    <col min="108" max="108" width="43.85546875" style="51" bestFit="1" customWidth="1"/>
    <col min="109" max="109" width="31.7109375" style="51" bestFit="1" customWidth="1"/>
    <col min="110" max="265" width="6.28515625" style="51" customWidth="1"/>
    <col min="266" max="16384" width="9" style="51"/>
  </cols>
  <sheetData>
    <row r="1" spans="1:79" ht="15" customHeight="1" x14ac:dyDescent="0.15">
      <c r="CA1" s="51" t="s">
        <v>249</v>
      </c>
    </row>
    <row r="2" spans="1:79" ht="61.5" customHeight="1" x14ac:dyDescent="0.15"/>
    <row r="3" spans="1:79" ht="30" customHeight="1" x14ac:dyDescent="0.15"/>
    <row r="4" spans="1:79" s="7" customFormat="1" ht="52.5" customHeight="1" x14ac:dyDescent="0.15">
      <c r="C4" s="74" t="s">
        <v>189</v>
      </c>
      <c r="D4" s="74"/>
      <c r="E4" s="53"/>
      <c r="F4" s="75">
        <v>2019</v>
      </c>
      <c r="G4" s="76"/>
      <c r="H4" s="77"/>
      <c r="I4" s="78" t="s">
        <v>1</v>
      </c>
      <c r="J4" s="78"/>
      <c r="K4" s="78"/>
      <c r="L4" s="53"/>
      <c r="M4" s="53"/>
      <c r="N4" s="53"/>
      <c r="O4" s="73" t="s">
        <v>263</v>
      </c>
      <c r="P4" s="73"/>
      <c r="Q4" s="73"/>
      <c r="R4" s="73"/>
      <c r="S4" s="73"/>
      <c r="T4" s="73"/>
      <c r="U4" s="73"/>
      <c r="V4" s="73"/>
      <c r="W4" s="73"/>
      <c r="X4" s="73"/>
      <c r="Y4" s="73"/>
      <c r="Z4" s="73"/>
      <c r="AA4" s="73"/>
      <c r="AB4" s="73"/>
      <c r="AC4" s="73"/>
      <c r="AD4" s="73"/>
      <c r="AE4" s="73"/>
      <c r="AF4" s="73"/>
      <c r="AG4" s="73"/>
      <c r="AH4" s="73"/>
      <c r="AI4" s="73"/>
      <c r="AJ4" s="52"/>
      <c r="AK4" s="8"/>
      <c r="AL4" s="11" t="s">
        <v>4</v>
      </c>
      <c r="AM4" s="26">
        <v>1</v>
      </c>
      <c r="AN4" s="51" t="s">
        <v>0</v>
      </c>
      <c r="AO4" s="51"/>
      <c r="AP4" s="51"/>
      <c r="AV4" s="31"/>
    </row>
    <row r="5" spans="1:79" ht="30" customHeight="1" x14ac:dyDescent="0.15">
      <c r="A5" s="14"/>
    </row>
    <row r="6" spans="1:79" ht="37.5" customHeight="1" x14ac:dyDescent="0.15">
      <c r="A6" s="14">
        <v>1</v>
      </c>
      <c r="B6" s="14"/>
      <c r="C6" s="51" t="s">
        <v>264</v>
      </c>
      <c r="K6" s="55" t="str">
        <f>IF(O6="","",VLOOKUP(O6,[2]ﾊﾟﾗﾒﾀ!G2:H27,2,FALSE))</f>
        <v/>
      </c>
      <c r="L6" s="55"/>
      <c r="M6" s="55"/>
      <c r="O6" s="56"/>
      <c r="P6" s="56"/>
      <c r="Q6" s="56"/>
      <c r="R6" s="56"/>
      <c r="S6" s="56"/>
      <c r="AG6" s="9"/>
    </row>
    <row r="7" spans="1:79" ht="22.5" customHeight="1" x14ac:dyDescent="0.15">
      <c r="A7" s="14"/>
    </row>
    <row r="8" spans="1:79" ht="37.5" customHeight="1" x14ac:dyDescent="0.15">
      <c r="A8" s="14">
        <v>2</v>
      </c>
      <c r="B8" s="14"/>
      <c r="C8" s="51" t="s">
        <v>265</v>
      </c>
      <c r="K8" s="55" t="str">
        <f>IF(O8="","",VLOOKUP(O8,[2]ﾊﾟﾗﾒﾀ!I2:J7,2,FALSE))</f>
        <v>01</v>
      </c>
      <c r="L8" s="55"/>
      <c r="M8" s="55"/>
      <c r="O8" s="56" t="s">
        <v>130</v>
      </c>
      <c r="P8" s="56"/>
      <c r="Q8" s="56"/>
      <c r="R8" s="56"/>
      <c r="U8" s="57"/>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row>
    <row r="9" spans="1:79" ht="22.5" customHeight="1" x14ac:dyDescent="0.15">
      <c r="A9" s="14"/>
      <c r="U9" s="35" t="s">
        <v>191</v>
      </c>
    </row>
    <row r="10" spans="1:79" ht="37.5" customHeight="1" x14ac:dyDescent="0.15">
      <c r="A10" s="14">
        <v>3</v>
      </c>
      <c r="B10" s="14"/>
      <c r="C10" s="51" t="s">
        <v>266</v>
      </c>
      <c r="K10" s="60">
        <v>7000</v>
      </c>
      <c r="L10" s="60"/>
      <c r="M10" s="60"/>
      <c r="O10" s="51" t="s">
        <v>145</v>
      </c>
      <c r="AG10" s="9"/>
    </row>
    <row r="11" spans="1:79" ht="22.5" customHeight="1" x14ac:dyDescent="0.15"/>
    <row r="12" spans="1:79" ht="37.5" customHeight="1" x14ac:dyDescent="0.15">
      <c r="A12" s="14">
        <v>4</v>
      </c>
      <c r="B12" s="14"/>
      <c r="C12" s="51" t="s">
        <v>267</v>
      </c>
      <c r="K12" s="79" t="s">
        <v>189</v>
      </c>
      <c r="L12" s="79"/>
      <c r="M12" s="80">
        <v>1948</v>
      </c>
      <c r="N12" s="81"/>
      <c r="O12" s="82"/>
      <c r="P12" s="11" t="s">
        <v>142</v>
      </c>
      <c r="R12" s="54">
        <v>6</v>
      </c>
      <c r="S12" s="11" t="s">
        <v>143</v>
      </c>
      <c r="AG12" s="9"/>
    </row>
    <row r="13" spans="1:79" ht="22.5" customHeight="1" x14ac:dyDescent="0.15"/>
    <row r="14" spans="1:79" ht="37.5" customHeight="1" x14ac:dyDescent="0.15">
      <c r="A14" s="14">
        <v>5</v>
      </c>
      <c r="B14" s="14"/>
      <c r="C14" s="51" t="s">
        <v>268</v>
      </c>
      <c r="K14" s="60">
        <v>48</v>
      </c>
      <c r="L14" s="60"/>
      <c r="M14" s="60"/>
      <c r="O14" s="11" t="s">
        <v>144</v>
      </c>
      <c r="AG14" s="9"/>
    </row>
    <row r="15" spans="1:79" ht="22.5" customHeight="1" x14ac:dyDescent="0.15"/>
    <row r="16" spans="1:79" ht="37.5" customHeight="1" x14ac:dyDescent="0.15">
      <c r="A16" s="14">
        <v>6</v>
      </c>
      <c r="B16" s="14"/>
      <c r="C16" s="51" t="s">
        <v>269</v>
      </c>
      <c r="K16" s="61">
        <v>8600</v>
      </c>
      <c r="L16" s="62"/>
      <c r="M16" s="63"/>
      <c r="O16" s="51" t="s">
        <v>145</v>
      </c>
      <c r="AG16" s="9"/>
    </row>
    <row r="17" spans="1:48" ht="22.5" customHeight="1" x14ac:dyDescent="0.15"/>
    <row r="18" spans="1:48" ht="37.5" customHeight="1" x14ac:dyDescent="0.15">
      <c r="A18" s="14">
        <v>7</v>
      </c>
      <c r="B18" s="14"/>
      <c r="C18" s="51" t="s">
        <v>270</v>
      </c>
      <c r="K18" s="90" t="s">
        <v>308</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row>
    <row r="19" spans="1:48" ht="22.5" customHeight="1" x14ac:dyDescent="0.15"/>
    <row r="20" spans="1:48" ht="37.5" customHeight="1" x14ac:dyDescent="0.15">
      <c r="A20" s="14">
        <v>8</v>
      </c>
      <c r="B20" s="14"/>
      <c r="C20" s="51" t="s">
        <v>272</v>
      </c>
      <c r="H20" s="23" t="s">
        <v>273</v>
      </c>
      <c r="I20" s="11">
        <v>1</v>
      </c>
      <c r="J20" s="22" t="s">
        <v>274</v>
      </c>
      <c r="K20" s="55" t="str">
        <f>IF(O20="","",VLOOKUP(O20,[2]ﾊﾟﾗﾒﾀ!K2:L16,2,FALSE))</f>
        <v>02</v>
      </c>
      <c r="L20" s="55"/>
      <c r="M20" s="55"/>
      <c r="O20" s="56" t="s">
        <v>251</v>
      </c>
      <c r="P20" s="56"/>
      <c r="Q20" s="56"/>
      <c r="R20" s="56"/>
      <c r="S20" s="56"/>
      <c r="T20" s="56"/>
      <c r="U20" s="56"/>
      <c r="V20" s="56"/>
      <c r="X20" s="57"/>
      <c r="Y20" s="58"/>
      <c r="Z20" s="58"/>
      <c r="AA20" s="58"/>
      <c r="AB20" s="58"/>
      <c r="AC20" s="58"/>
      <c r="AD20" s="58"/>
      <c r="AE20" s="58"/>
      <c r="AF20" s="58"/>
      <c r="AG20" s="58"/>
      <c r="AH20" s="58"/>
      <c r="AI20" s="58"/>
      <c r="AJ20" s="58"/>
      <c r="AK20" s="58"/>
      <c r="AL20" s="58"/>
      <c r="AM20" s="58"/>
      <c r="AN20" s="58"/>
      <c r="AO20" s="58"/>
      <c r="AP20" s="58"/>
      <c r="AQ20" s="58"/>
      <c r="AR20" s="58"/>
      <c r="AS20" s="58"/>
      <c r="AT20" s="58"/>
      <c r="AU20" s="59"/>
      <c r="AV20" s="32"/>
    </row>
    <row r="21" spans="1:48" ht="15" customHeight="1" x14ac:dyDescent="0.15">
      <c r="X21" s="35" t="s">
        <v>191</v>
      </c>
    </row>
    <row r="22" spans="1:48" ht="37.5" customHeight="1" x14ac:dyDescent="0.15">
      <c r="A22" s="14"/>
      <c r="B22" s="14"/>
      <c r="H22" s="23" t="s">
        <v>273</v>
      </c>
      <c r="I22" s="11">
        <v>2</v>
      </c>
      <c r="J22" s="22" t="s">
        <v>274</v>
      </c>
      <c r="K22" s="55" t="str">
        <f>IF(O22="","",VLOOKUP(O22,[2]ﾊﾟﾗﾒﾀ!K2:L16,2,FALSE))</f>
        <v/>
      </c>
      <c r="L22" s="55"/>
      <c r="M22" s="55"/>
      <c r="O22" s="56"/>
      <c r="P22" s="56"/>
      <c r="Q22" s="56"/>
      <c r="R22" s="56"/>
      <c r="S22" s="56"/>
      <c r="T22" s="56"/>
      <c r="U22" s="56"/>
      <c r="V22" s="56"/>
      <c r="X22" s="57"/>
      <c r="Y22" s="58"/>
      <c r="Z22" s="58"/>
      <c r="AA22" s="58"/>
      <c r="AB22" s="58"/>
      <c r="AC22" s="58"/>
      <c r="AD22" s="58"/>
      <c r="AE22" s="58"/>
      <c r="AF22" s="58"/>
      <c r="AG22" s="58"/>
      <c r="AH22" s="58"/>
      <c r="AI22" s="58"/>
      <c r="AJ22" s="58"/>
      <c r="AK22" s="58"/>
      <c r="AL22" s="58"/>
      <c r="AM22" s="58"/>
      <c r="AN22" s="58"/>
      <c r="AO22" s="58"/>
      <c r="AP22" s="58"/>
      <c r="AQ22" s="58"/>
      <c r="AR22" s="58"/>
      <c r="AS22" s="58"/>
      <c r="AT22" s="58"/>
      <c r="AU22" s="59"/>
      <c r="AV22" s="32"/>
    </row>
    <row r="23" spans="1:48" ht="15" customHeight="1" x14ac:dyDescent="0.15">
      <c r="X23" s="35" t="s">
        <v>191</v>
      </c>
    </row>
    <row r="24" spans="1:48" ht="37.5" customHeight="1" x14ac:dyDescent="0.15">
      <c r="A24" s="14"/>
      <c r="B24" s="14"/>
      <c r="H24" s="23" t="s">
        <v>273</v>
      </c>
      <c r="I24" s="11">
        <v>3</v>
      </c>
      <c r="J24" s="22" t="s">
        <v>274</v>
      </c>
      <c r="K24" s="55" t="str">
        <f>IF(O24="","",VLOOKUP(O24,[2]ﾊﾟﾗﾒﾀ!K2:L16,2,FALSE))</f>
        <v/>
      </c>
      <c r="L24" s="55"/>
      <c r="M24" s="55"/>
      <c r="O24" s="56"/>
      <c r="P24" s="56"/>
      <c r="Q24" s="56"/>
      <c r="R24" s="56"/>
      <c r="S24" s="56"/>
      <c r="T24" s="56"/>
      <c r="U24" s="56"/>
      <c r="V24" s="56"/>
      <c r="X24" s="57"/>
      <c r="Y24" s="58"/>
      <c r="Z24" s="58"/>
      <c r="AA24" s="58"/>
      <c r="AB24" s="58"/>
      <c r="AC24" s="58"/>
      <c r="AD24" s="58"/>
      <c r="AE24" s="58"/>
      <c r="AF24" s="58"/>
      <c r="AG24" s="58"/>
      <c r="AH24" s="58"/>
      <c r="AI24" s="58"/>
      <c r="AJ24" s="58"/>
      <c r="AK24" s="58"/>
      <c r="AL24" s="58"/>
      <c r="AM24" s="58"/>
      <c r="AN24" s="58"/>
      <c r="AO24" s="58"/>
      <c r="AP24" s="58"/>
      <c r="AQ24" s="58"/>
      <c r="AR24" s="58"/>
      <c r="AS24" s="58"/>
      <c r="AT24" s="58"/>
      <c r="AU24" s="59"/>
      <c r="AV24" s="32"/>
    </row>
    <row r="25" spans="1:48" ht="22.5" customHeight="1" x14ac:dyDescent="0.15">
      <c r="X25" s="35" t="s">
        <v>191</v>
      </c>
    </row>
    <row r="26" spans="1:48" ht="37.5" customHeight="1" x14ac:dyDescent="0.15">
      <c r="A26" s="14">
        <v>9</v>
      </c>
      <c r="B26" s="14"/>
      <c r="C26" s="51" t="s">
        <v>277</v>
      </c>
    </row>
    <row r="27" spans="1:48" ht="37.5" customHeight="1" x14ac:dyDescent="0.15">
      <c r="A27" s="14"/>
      <c r="B27" s="14"/>
      <c r="C27" s="64" t="s">
        <v>309</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V27" s="33"/>
    </row>
    <row r="28" spans="1:48" ht="37.5" customHeight="1" x14ac:dyDescent="0.15">
      <c r="A28" s="14"/>
      <c r="B28" s="14"/>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9"/>
      <c r="AV28" s="33"/>
    </row>
    <row r="29" spans="1:48" ht="37.5" customHeight="1" x14ac:dyDescent="0.15">
      <c r="A29" s="14"/>
      <c r="B29" s="14"/>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9"/>
      <c r="AV29" s="33"/>
    </row>
    <row r="30" spans="1:48" ht="37.5" customHeight="1" x14ac:dyDescent="0.15">
      <c r="A30" s="14"/>
      <c r="B30" s="14"/>
      <c r="C30" s="67"/>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9"/>
      <c r="AV30" s="33"/>
    </row>
    <row r="31" spans="1:48" ht="37.5" customHeight="1" x14ac:dyDescent="0.15">
      <c r="A31" s="14"/>
      <c r="B31" s="14"/>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9"/>
      <c r="AV31" s="33"/>
    </row>
    <row r="32" spans="1:48" ht="37.5" customHeight="1" x14ac:dyDescent="0.15">
      <c r="A32" s="14"/>
      <c r="B32" s="14"/>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9"/>
      <c r="AV32" s="33"/>
    </row>
    <row r="33" spans="1:48" ht="37.5" customHeight="1" x14ac:dyDescent="0.15">
      <c r="A33" s="14"/>
      <c r="B33" s="14"/>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9"/>
      <c r="AV33" s="33"/>
    </row>
    <row r="34" spans="1:48" ht="37.5" customHeight="1" x14ac:dyDescent="0.15">
      <c r="A34" s="14"/>
      <c r="B34" s="14"/>
      <c r="C34" s="67"/>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9"/>
      <c r="AV34" s="33"/>
    </row>
    <row r="35" spans="1:48" ht="37.5" customHeight="1" x14ac:dyDescent="0.15">
      <c r="A35" s="14"/>
      <c r="B35" s="1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2"/>
      <c r="AV35" s="33"/>
    </row>
    <row r="36" spans="1:48" ht="22.5" customHeight="1" x14ac:dyDescent="0.15"/>
    <row r="37" spans="1:48" ht="37.5" customHeight="1" x14ac:dyDescent="0.15">
      <c r="A37" s="14">
        <v>10</v>
      </c>
      <c r="B37" s="14"/>
      <c r="C37" s="51" t="s">
        <v>279</v>
      </c>
    </row>
    <row r="38" spans="1:48" ht="37.5" customHeight="1" x14ac:dyDescent="0.15">
      <c r="A38" s="14"/>
      <c r="B38" s="14"/>
      <c r="C38" s="64" t="s">
        <v>310</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6"/>
      <c r="AV38" s="33"/>
    </row>
    <row r="39" spans="1:48" ht="37.5" customHeight="1" x14ac:dyDescent="0.15">
      <c r="A39" s="14"/>
      <c r="B39" s="14"/>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9"/>
      <c r="AV39" s="33"/>
    </row>
    <row r="40" spans="1:48" ht="37.5" customHeight="1" x14ac:dyDescent="0.15">
      <c r="A40" s="14"/>
      <c r="B40" s="14"/>
      <c r="C40" s="67"/>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9"/>
      <c r="AV40" s="33"/>
    </row>
    <row r="41" spans="1:48" ht="37.5" customHeight="1" x14ac:dyDescent="0.15">
      <c r="A41" s="14"/>
      <c r="B41" s="14"/>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9"/>
      <c r="AV41" s="33"/>
    </row>
    <row r="42" spans="1:48" ht="37.5" customHeight="1" x14ac:dyDescent="0.15">
      <c r="A42" s="14"/>
      <c r="B42" s="14"/>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9"/>
      <c r="AV42" s="33"/>
    </row>
    <row r="43" spans="1:48" ht="37.5" customHeight="1" x14ac:dyDescent="0.15">
      <c r="A43" s="14"/>
      <c r="B43" s="14"/>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9"/>
      <c r="AV43" s="33"/>
    </row>
    <row r="44" spans="1:48" ht="37.5" customHeight="1" x14ac:dyDescent="0.15">
      <c r="A44" s="14"/>
      <c r="B44" s="14"/>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9"/>
      <c r="AV44" s="33"/>
    </row>
    <row r="45" spans="1:48" ht="37.5" customHeight="1" x14ac:dyDescent="0.15">
      <c r="A45" s="14"/>
      <c r="B45" s="14"/>
      <c r="C45" s="67"/>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9"/>
      <c r="AV45" s="33"/>
    </row>
    <row r="46" spans="1:48" ht="37.5" customHeight="1" x14ac:dyDescent="0.15">
      <c r="A46" s="14"/>
      <c r="B46" s="14"/>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9"/>
      <c r="AV46" s="33"/>
    </row>
    <row r="47" spans="1:48" ht="37.5" customHeight="1" x14ac:dyDescent="0.15">
      <c r="A47" s="14"/>
      <c r="B47" s="14"/>
      <c r="C47" s="67"/>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9"/>
      <c r="AV47" s="33"/>
    </row>
    <row r="48" spans="1:48" ht="37.5" customHeight="1" x14ac:dyDescent="0.15">
      <c r="A48" s="14"/>
      <c r="B48" s="14"/>
      <c r="C48" s="67"/>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9"/>
      <c r="AV48" s="33"/>
    </row>
    <row r="49" spans="1:48" ht="37.5" customHeight="1" x14ac:dyDescent="0.15">
      <c r="A49" s="14"/>
      <c r="B49" s="14"/>
      <c r="C49" s="67"/>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9"/>
      <c r="AV49" s="33"/>
    </row>
    <row r="50" spans="1:48" ht="37.5" customHeight="1" x14ac:dyDescent="0.15">
      <c r="A50" s="14"/>
      <c r="B50" s="14"/>
      <c r="C50" s="67"/>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9"/>
      <c r="AV50" s="33"/>
    </row>
    <row r="51" spans="1:48" ht="37.5" customHeight="1" x14ac:dyDescent="0.15">
      <c r="A51" s="14"/>
      <c r="B51" s="14"/>
      <c r="C51" s="67"/>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9"/>
      <c r="AV51" s="33"/>
    </row>
    <row r="52" spans="1:48" ht="37.5" customHeight="1" x14ac:dyDescent="0.15">
      <c r="A52" s="14"/>
      <c r="B52" s="14"/>
      <c r="C52" s="67"/>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9"/>
      <c r="AV52" s="33"/>
    </row>
    <row r="53" spans="1:48" ht="37.5" customHeight="1" x14ac:dyDescent="0.15">
      <c r="A53" s="14"/>
      <c r="B53" s="14"/>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9"/>
      <c r="AV53" s="33"/>
    </row>
    <row r="54" spans="1:48" ht="37.5" customHeight="1" x14ac:dyDescent="0.15">
      <c r="A54" s="14"/>
      <c r="B54" s="14"/>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9"/>
      <c r="AV54" s="33"/>
    </row>
    <row r="55" spans="1:48" ht="37.5" customHeight="1" x14ac:dyDescent="0.15">
      <c r="A55" s="14"/>
      <c r="B55" s="14"/>
      <c r="C55" s="67"/>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9"/>
      <c r="AV55" s="33"/>
    </row>
    <row r="56" spans="1:48" ht="37.5" customHeight="1" x14ac:dyDescent="0.15">
      <c r="A56" s="14"/>
      <c r="B56" s="14"/>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9"/>
      <c r="AV56" s="33"/>
    </row>
    <row r="57" spans="1:48" ht="45" customHeight="1" x14ac:dyDescent="0.15">
      <c r="A57" s="14"/>
      <c r="B57" s="14"/>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2"/>
      <c r="AV57" s="33"/>
    </row>
    <row r="58" spans="1:48" ht="22.5" customHeight="1" x14ac:dyDescent="0.15"/>
    <row r="59" spans="1:48" ht="22.5" customHeight="1" x14ac:dyDescent="0.15"/>
    <row r="60" spans="1:48" ht="37.5" customHeight="1" x14ac:dyDescent="0.15">
      <c r="A60" s="14">
        <v>11</v>
      </c>
      <c r="B60" s="14"/>
      <c r="C60" s="51" t="s">
        <v>281</v>
      </c>
    </row>
    <row r="61" spans="1:48" ht="37.5" customHeight="1" x14ac:dyDescent="0.15">
      <c r="A61" s="14"/>
      <c r="B61" s="14"/>
      <c r="D61" s="51" t="s">
        <v>174</v>
      </c>
      <c r="J61" s="36">
        <f>IF(K61="",0,VLOOKUP(K61,[2]ﾊﾟﾗﾒﾀ!M2:N2,2,FALSE))</f>
        <v>0</v>
      </c>
      <c r="K61" s="10"/>
      <c r="M61" s="51" t="s">
        <v>192</v>
      </c>
    </row>
    <row r="62" spans="1:48" ht="7.5" customHeight="1" x14ac:dyDescent="0.15"/>
    <row r="63" spans="1:48" ht="37.5" customHeight="1" x14ac:dyDescent="0.15">
      <c r="A63" s="14"/>
      <c r="B63" s="14"/>
      <c r="J63" s="36">
        <f>IF(K63="",0,VLOOKUP(K63,[2]ﾊﾟﾗﾒﾀ!M2:N2,2,FALSE))</f>
        <v>0</v>
      </c>
      <c r="K63" s="10"/>
      <c r="M63" s="51" t="s">
        <v>282</v>
      </c>
    </row>
    <row r="64" spans="1:48" ht="7.5" customHeight="1" x14ac:dyDescent="0.15"/>
    <row r="65" spans="1:48" ht="37.5" customHeight="1" x14ac:dyDescent="0.15">
      <c r="A65" s="14"/>
      <c r="B65" s="14"/>
      <c r="K65" s="83" t="s">
        <v>182</v>
      </c>
      <c r="L65" s="83"/>
      <c r="M65" s="83"/>
      <c r="O65" s="84" t="s">
        <v>283</v>
      </c>
      <c r="P65" s="85"/>
      <c r="Q65" s="57" t="s">
        <v>311</v>
      </c>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32"/>
    </row>
    <row r="66" spans="1:48" ht="7.5" customHeight="1" x14ac:dyDescent="0.15"/>
    <row r="67" spans="1:48" ht="37.5" customHeight="1" x14ac:dyDescent="0.15">
      <c r="A67" s="14"/>
      <c r="B67" s="14"/>
      <c r="K67" s="86" t="s">
        <v>188</v>
      </c>
      <c r="L67" s="86"/>
      <c r="M67" s="86"/>
      <c r="O67" s="84" t="s">
        <v>284</v>
      </c>
      <c r="P67" s="85"/>
      <c r="Q67" s="57"/>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32"/>
    </row>
    <row r="68" spans="1:48" ht="7.5" customHeight="1" x14ac:dyDescent="0.15">
      <c r="K68" s="86"/>
      <c r="L68" s="86"/>
      <c r="M68" s="86"/>
    </row>
    <row r="69" spans="1:48" ht="37.5" customHeight="1" x14ac:dyDescent="0.15">
      <c r="A69" s="14"/>
      <c r="B69" s="14"/>
      <c r="K69" s="86"/>
      <c r="L69" s="86"/>
      <c r="M69" s="86"/>
      <c r="O69" s="84" t="s">
        <v>285</v>
      </c>
      <c r="P69" s="85"/>
      <c r="Q69" s="57"/>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32"/>
    </row>
    <row r="70" spans="1:48" ht="7.5" customHeight="1" x14ac:dyDescent="0.15"/>
    <row r="71" spans="1:48" ht="37.5" customHeight="1" x14ac:dyDescent="0.15">
      <c r="A71" s="14"/>
      <c r="B71" s="14"/>
      <c r="O71" s="84" t="s">
        <v>286</v>
      </c>
      <c r="P71" s="85"/>
      <c r="Q71" s="57"/>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32"/>
    </row>
    <row r="72" spans="1:48" ht="7.5" customHeight="1" x14ac:dyDescent="0.15"/>
    <row r="73" spans="1:48" ht="37.5" customHeight="1" x14ac:dyDescent="0.15">
      <c r="A73" s="14"/>
      <c r="B73" s="14"/>
      <c r="E73" s="8"/>
      <c r="F73" s="8"/>
      <c r="G73" s="8"/>
      <c r="H73" s="8"/>
      <c r="I73" s="8"/>
      <c r="J73" s="8"/>
      <c r="K73" s="8"/>
      <c r="L73" s="8"/>
      <c r="M73" s="8"/>
      <c r="N73" s="8"/>
      <c r="O73" s="84" t="s">
        <v>287</v>
      </c>
      <c r="P73" s="85"/>
      <c r="Q73" s="57"/>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32"/>
    </row>
    <row r="74" spans="1:48" ht="15" customHeight="1" x14ac:dyDescent="0.1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34"/>
    </row>
    <row r="75" spans="1:48" ht="15" customHeight="1" x14ac:dyDescent="0.15"/>
    <row r="76" spans="1:48" ht="37.5" customHeight="1" x14ac:dyDescent="0.15">
      <c r="A76" s="14"/>
      <c r="B76" s="14"/>
      <c r="D76" s="51" t="s">
        <v>175</v>
      </c>
      <c r="K76" s="57" t="s">
        <v>312</v>
      </c>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9"/>
      <c r="AV76" s="32"/>
    </row>
    <row r="77" spans="1:48" ht="15" customHeight="1" x14ac:dyDescent="0.15"/>
    <row r="78" spans="1:48" ht="37.5" customHeight="1" x14ac:dyDescent="0.15">
      <c r="A78" s="14">
        <v>12</v>
      </c>
      <c r="B78" s="14"/>
      <c r="C78" s="51" t="s">
        <v>289</v>
      </c>
    </row>
    <row r="79" spans="1:48" ht="37.5" customHeight="1" x14ac:dyDescent="0.15">
      <c r="A79" s="14"/>
      <c r="B79" s="14"/>
      <c r="C79" s="64" t="s">
        <v>313</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6"/>
      <c r="AV79" s="33"/>
    </row>
    <row r="80" spans="1:48" ht="37.5" customHeight="1" x14ac:dyDescent="0.15">
      <c r="A80" s="14"/>
      <c r="B80" s="14"/>
      <c r="C80" s="67"/>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9"/>
      <c r="AV80" s="33"/>
    </row>
    <row r="81" spans="1:48" ht="37.5" customHeight="1" x14ac:dyDescent="0.15">
      <c r="A81" s="14"/>
      <c r="B81" s="14"/>
      <c r="C81" s="67"/>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9"/>
      <c r="AV81" s="33"/>
    </row>
    <row r="82" spans="1:48" ht="37.5" customHeight="1" x14ac:dyDescent="0.15">
      <c r="A82" s="14"/>
      <c r="B82" s="14"/>
      <c r="C82" s="67"/>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33"/>
    </row>
    <row r="83" spans="1:48" ht="37.5" customHeight="1" x14ac:dyDescent="0.15">
      <c r="A83" s="14"/>
      <c r="B83" s="14"/>
      <c r="C83" s="67"/>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9"/>
      <c r="AV83" s="33"/>
    </row>
    <row r="84" spans="1:48" ht="37.5" customHeight="1" x14ac:dyDescent="0.15">
      <c r="A84" s="14"/>
      <c r="B84" s="14"/>
      <c r="C84" s="67"/>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9"/>
      <c r="AV84" s="33"/>
    </row>
    <row r="85" spans="1:48" ht="37.5" customHeight="1" x14ac:dyDescent="0.15">
      <c r="A85" s="14"/>
      <c r="B85" s="14"/>
      <c r="C85" s="67"/>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9"/>
      <c r="AV85" s="33"/>
    </row>
    <row r="86" spans="1:48" ht="37.5" customHeight="1" x14ac:dyDescent="0.15">
      <c r="A86" s="14"/>
      <c r="B86" s="14"/>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9"/>
      <c r="AV86" s="33"/>
    </row>
    <row r="87" spans="1:48" ht="37.5" customHeight="1" x14ac:dyDescent="0.15">
      <c r="A87" s="14"/>
      <c r="B87" s="14"/>
      <c r="C87" s="67"/>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9"/>
      <c r="AV87" s="33"/>
    </row>
    <row r="88" spans="1:48" ht="37.5" customHeight="1" x14ac:dyDescent="0.15">
      <c r="A88" s="14"/>
      <c r="B88" s="14"/>
      <c r="C88" s="67"/>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9"/>
      <c r="AV88" s="33"/>
    </row>
    <row r="89" spans="1:48" ht="37.5" customHeight="1" x14ac:dyDescent="0.15">
      <c r="A89" s="14"/>
      <c r="B89" s="14"/>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2"/>
      <c r="AV89" s="33"/>
    </row>
    <row r="90" spans="1:48" ht="22.5" customHeight="1" x14ac:dyDescent="0.15"/>
    <row r="91" spans="1:48" ht="37.5" customHeight="1" x14ac:dyDescent="0.15">
      <c r="A91" s="14">
        <v>13</v>
      </c>
      <c r="B91" s="14"/>
      <c r="C91" s="51" t="s">
        <v>291</v>
      </c>
    </row>
    <row r="92" spans="1:48" ht="37.5" customHeight="1" x14ac:dyDescent="0.15">
      <c r="A92" s="14"/>
      <c r="B92" s="14"/>
      <c r="C92" s="64" t="s">
        <v>314</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6"/>
      <c r="AV92" s="33"/>
    </row>
    <row r="93" spans="1:48" ht="37.5" customHeight="1" x14ac:dyDescent="0.15">
      <c r="A93" s="14"/>
      <c r="B93" s="14"/>
      <c r="C93" s="67"/>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9"/>
      <c r="AV93" s="33"/>
    </row>
    <row r="94" spans="1:48" ht="37.5" customHeight="1" x14ac:dyDescent="0.15">
      <c r="A94" s="14"/>
      <c r="B94" s="14"/>
      <c r="C94" s="67"/>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9"/>
      <c r="AV94" s="33"/>
    </row>
    <row r="95" spans="1:48" ht="37.5" customHeight="1" x14ac:dyDescent="0.15">
      <c r="A95" s="14"/>
      <c r="B95" s="14"/>
      <c r="C95" s="67"/>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9"/>
      <c r="AV95" s="33"/>
    </row>
    <row r="96" spans="1:48" ht="37.5" customHeight="1" x14ac:dyDescent="0.15">
      <c r="A96" s="14"/>
      <c r="B96" s="14"/>
      <c r="C96" s="67"/>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9"/>
      <c r="AV96" s="33"/>
    </row>
    <row r="97" spans="1:48" ht="37.5" customHeight="1" x14ac:dyDescent="0.15">
      <c r="A97" s="14"/>
      <c r="B97" s="14"/>
      <c r="C97" s="67"/>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9"/>
      <c r="AV97" s="33"/>
    </row>
    <row r="98" spans="1:48" ht="37.5" customHeight="1" x14ac:dyDescent="0.15">
      <c r="A98" s="14"/>
      <c r="B98" s="14"/>
      <c r="C98" s="67"/>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9"/>
      <c r="AV98" s="33"/>
    </row>
    <row r="99" spans="1:48" ht="37.5" customHeight="1" x14ac:dyDescent="0.15">
      <c r="A99" s="14"/>
      <c r="B99" s="14"/>
      <c r="C99" s="67"/>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9"/>
      <c r="AV99" s="33"/>
    </row>
    <row r="100" spans="1:48" ht="37.5" customHeight="1" x14ac:dyDescent="0.15">
      <c r="A100" s="14"/>
      <c r="B100" s="14"/>
      <c r="C100" s="67"/>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9"/>
      <c r="AV100" s="33"/>
    </row>
    <row r="101" spans="1:48" ht="37.5" customHeight="1" x14ac:dyDescent="0.15">
      <c r="A101" s="14"/>
      <c r="B101" s="14"/>
      <c r="C101" s="67"/>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9"/>
      <c r="AV101" s="33"/>
    </row>
    <row r="102" spans="1:48" ht="37.5" customHeight="1" x14ac:dyDescent="0.15">
      <c r="A102" s="14"/>
      <c r="B102" s="14"/>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2"/>
      <c r="AV102" s="33"/>
    </row>
    <row r="103" spans="1:48" ht="22.5" customHeight="1" x14ac:dyDescent="0.15"/>
    <row r="104" spans="1:48" ht="37.5" customHeight="1" x14ac:dyDescent="0.15">
      <c r="A104" s="14">
        <v>14</v>
      </c>
      <c r="B104" s="14"/>
      <c r="C104" s="21" t="s">
        <v>293</v>
      </c>
    </row>
    <row r="105" spans="1:48" ht="37.5" customHeight="1" x14ac:dyDescent="0.15">
      <c r="A105" s="14"/>
      <c r="B105" s="14"/>
      <c r="C105" s="64" t="s">
        <v>315</v>
      </c>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6"/>
      <c r="AV105" s="33"/>
    </row>
    <row r="106" spans="1:48" ht="37.5" customHeight="1" x14ac:dyDescent="0.15">
      <c r="A106" s="14"/>
      <c r="B106" s="14"/>
      <c r="C106" s="67"/>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9"/>
      <c r="AV106" s="33"/>
    </row>
    <row r="107" spans="1:48" ht="37.5" customHeight="1" x14ac:dyDescent="0.15">
      <c r="A107" s="14"/>
      <c r="B107" s="14"/>
      <c r="C107" s="67"/>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9"/>
      <c r="AV107" s="33"/>
    </row>
    <row r="108" spans="1:48" ht="37.5" customHeight="1" x14ac:dyDescent="0.15">
      <c r="A108" s="14"/>
      <c r="B108" s="14"/>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9"/>
      <c r="AV108" s="33"/>
    </row>
    <row r="109" spans="1:48" ht="37.5" customHeight="1" x14ac:dyDescent="0.15">
      <c r="A109" s="14"/>
      <c r="B109" s="14"/>
      <c r="C109" s="67"/>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9"/>
      <c r="AV109" s="33"/>
    </row>
    <row r="110" spans="1:48" ht="37.5" customHeight="1" x14ac:dyDescent="0.15">
      <c r="A110" s="14"/>
      <c r="B110" s="14"/>
      <c r="C110" s="67"/>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9"/>
      <c r="AV110" s="33"/>
    </row>
    <row r="111" spans="1:48" ht="37.5" customHeight="1" x14ac:dyDescent="0.15">
      <c r="A111" s="14"/>
      <c r="B111" s="14"/>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9"/>
      <c r="AV111" s="33"/>
    </row>
    <row r="112" spans="1:48" ht="37.5" customHeight="1" x14ac:dyDescent="0.15">
      <c r="A112" s="14"/>
      <c r="B112" s="14"/>
      <c r="C112" s="67"/>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9"/>
      <c r="AV112" s="33"/>
    </row>
    <row r="113" spans="1:109" ht="37.5" customHeight="1" x14ac:dyDescent="0.15">
      <c r="A113" s="14"/>
      <c r="B113" s="14"/>
      <c r="C113" s="67"/>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9"/>
      <c r="AV113" s="33"/>
    </row>
    <row r="114" spans="1:109" ht="37.5" customHeight="1" x14ac:dyDescent="0.15">
      <c r="A114" s="14"/>
      <c r="B114" s="14"/>
      <c r="C114" s="67"/>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9"/>
      <c r="AV114" s="33"/>
    </row>
    <row r="115" spans="1:109" ht="37.5" customHeight="1" x14ac:dyDescent="0.15">
      <c r="A115" s="14"/>
      <c r="B115" s="14"/>
      <c r="C115" s="67"/>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9"/>
      <c r="AV115" s="33"/>
    </row>
    <row r="116" spans="1:109" ht="37.5" customHeight="1" x14ac:dyDescent="0.15">
      <c r="A116" s="14"/>
      <c r="B116" s="14"/>
      <c r="C116" s="67"/>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9"/>
      <c r="AV116" s="33"/>
    </row>
    <row r="117" spans="1:109" ht="37.5" customHeight="1" x14ac:dyDescent="0.15">
      <c r="A117" s="14"/>
      <c r="B117" s="14"/>
      <c r="C117" s="67"/>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9"/>
      <c r="AV117" s="33"/>
    </row>
    <row r="118" spans="1:109" ht="37.5" customHeight="1" x14ac:dyDescent="0.15">
      <c r="A118" s="14"/>
      <c r="B118" s="14"/>
      <c r="C118" s="70"/>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2"/>
      <c r="AV118" s="33"/>
    </row>
    <row r="123" spans="1:109" ht="37.5" customHeight="1" x14ac:dyDescent="0.15">
      <c r="CA123" s="44" t="s">
        <v>294</v>
      </c>
      <c r="CB123" s="45" t="s">
        <v>1</v>
      </c>
      <c r="CC123" s="45" t="s">
        <v>0</v>
      </c>
      <c r="CD123" s="46" t="s">
        <v>295</v>
      </c>
      <c r="CE123" s="46" t="s">
        <v>221</v>
      </c>
      <c r="CF123" s="46" t="s">
        <v>231</v>
      </c>
      <c r="CG123" s="46" t="s">
        <v>223</v>
      </c>
      <c r="CH123" s="46" t="s">
        <v>232</v>
      </c>
      <c r="CI123" s="46" t="s">
        <v>233</v>
      </c>
      <c r="CJ123" s="46" t="s">
        <v>296</v>
      </c>
      <c r="CK123" s="46" t="s">
        <v>297</v>
      </c>
      <c r="CL123" s="46" t="s">
        <v>298</v>
      </c>
      <c r="CM123" s="46" t="s">
        <v>299</v>
      </c>
      <c r="CN123" s="46" t="s">
        <v>228</v>
      </c>
      <c r="CO123" s="46" t="s">
        <v>300</v>
      </c>
      <c r="CP123" s="46" t="s">
        <v>229</v>
      </c>
      <c r="CQ123" s="46" t="s">
        <v>301</v>
      </c>
      <c r="CR123" s="46" t="s">
        <v>230</v>
      </c>
      <c r="CS123" s="46" t="s">
        <v>302</v>
      </c>
      <c r="CT123" s="46" t="s">
        <v>303</v>
      </c>
      <c r="CU123" s="46" t="s">
        <v>234</v>
      </c>
      <c r="CV123" s="46" t="s">
        <v>235</v>
      </c>
      <c r="CW123" s="46" t="s">
        <v>236</v>
      </c>
      <c r="CX123" s="46" t="s">
        <v>240</v>
      </c>
      <c r="CY123" s="46" t="s">
        <v>239</v>
      </c>
      <c r="CZ123" s="46" t="s">
        <v>238</v>
      </c>
      <c r="DA123" s="46" t="s">
        <v>237</v>
      </c>
      <c r="DB123" s="46" t="s">
        <v>175</v>
      </c>
      <c r="DC123" s="46" t="s">
        <v>304</v>
      </c>
      <c r="DD123" s="46" t="s">
        <v>305</v>
      </c>
      <c r="DE123" s="46" t="s">
        <v>306</v>
      </c>
    </row>
    <row r="124" spans="1:109" ht="37.5" customHeight="1" x14ac:dyDescent="0.15">
      <c r="CA124" s="44" t="s">
        <v>307</v>
      </c>
      <c r="CB124" s="47">
        <f>F4</f>
        <v>2019</v>
      </c>
      <c r="CC124" s="47">
        <f>AM4</f>
        <v>1</v>
      </c>
      <c r="CD124" s="47" t="str">
        <f>K6</f>
        <v/>
      </c>
      <c r="CE124" s="47" t="str">
        <f>K8</f>
        <v>01</v>
      </c>
      <c r="CF124" s="48">
        <f>U8</f>
        <v>0</v>
      </c>
      <c r="CG124" s="49">
        <f>K10</f>
        <v>7000</v>
      </c>
      <c r="CH124" s="47">
        <f>M12</f>
        <v>1948</v>
      </c>
      <c r="CI124" s="47">
        <f>R12</f>
        <v>6</v>
      </c>
      <c r="CJ124" s="49">
        <f>K14</f>
        <v>48</v>
      </c>
      <c r="CK124" s="49">
        <f>K16</f>
        <v>8600</v>
      </c>
      <c r="CL124" s="48" t="str">
        <f>K18</f>
        <v>熱間鍛造金型の設計・製作、熱間精密型打鍛造による鍛工品の製造</v>
      </c>
      <c r="CM124" s="47" t="str">
        <f>K20</f>
        <v>02</v>
      </c>
      <c r="CN124" s="48">
        <f>X20</f>
        <v>0</v>
      </c>
      <c r="CO124" s="47" t="str">
        <f>K22</f>
        <v/>
      </c>
      <c r="CP124" s="48">
        <f>X22</f>
        <v>0</v>
      </c>
      <c r="CQ124" s="47" t="str">
        <f>K24</f>
        <v/>
      </c>
      <c r="CR124" s="48">
        <f>X24</f>
        <v>0</v>
      </c>
      <c r="CS124" s="48" t="str">
        <f>C27</f>
        <v>峰山町にて、熱間鍛造金型の設計・製作、熱間精密型打鍛造による「ものづくり」を行なっている。主な製品は高い強度と精度が求められる４輪、２輪エンジン部品、工業用継手バルブや安全金具等の部品で、自動車関連部品が40％を占めている。鍛造業界では輸送費、関税、人件費等コストの観点から、自動車メーカーに追従し海外へ進出する企業が増加したことにより比較的安価で製造が容易な量産品については、すでに現地生産、現地調達がかなりのレベルで進展しており、リーマンショック時には、３億３千万円まで売り上げが落ち込んだ。
国内の自動車、半導体製造装置、建築関連の鍛造品市場については、複雑形状で高精度、小ロット、短納期、多品種の製品が求められており、新興国等の海外の技術水準も向上しているため、コスト面での競争も激化傾向にあり、特に自動車関連部品では、環境対応や徹底したコストダウン、品質の安定性、多様化する顧客ニーズに応えるための短納期化が強く求められている。
これまで、当地の中核を担うものづくり企業と位置付け、リーマンショック直後の雇用維持対策の支援に始まり、平成２４年度ものづくり中小企業・小規模事業者試作開発等支援補助金、平成２６年度補正ものづくり・商業・サービス革新補助金、平成２８年度補正革新的ものづくり・商業・サービス開発支援補助金等のつなぎ支援による設備増強・生産性の向上支援や平成２９年度台風１８号により被災した工場の復興支援等、事業の持続的発展の支援を行ってきた。
昨年のマシニングセンターの新設以降、資金面や好調がいつまで続くのか、といった先行きへの懸念もあり、２年毎に行なってきた大型の設備投資は一旦、様子見とし、主要取引先から求められている「環境対応」や徹底したコストダウンに対応するための設備更新に着手したいとの要望を受けた。</v>
      </c>
      <c r="CT124" s="48" t="str">
        <f>C38</f>
        <v>相談時に課題と認識していた下記の２設備を２ヶ年で更新する計画を策定し、
①シャープ工業㈱加圧脱水機Ｓ-２→新東工業㈱バレル研磨廃水処理装置ＤＵＰ-０５ＡＥ型（最新排水処理装置への設備更新。費用は９７０万円）
②浅部工業㈱６００ｗ重油型焼準炉→浅部工業㈱ＬＰＧ自燃焼準炉６００ｗ～２．０ｍ型（重油型からＬＰガス型への設備更新。費用は９３０万円）
尚、①は平成30年度京丹後市製造・加工業経営革新等推進事業補助金、②は平成31年度京丹後市製造・加工業経営革新等推進事業補助金へつなぎ支援を実施した（補助率1/3で補助上限250万円）。
①については採択を受け設備更新を完了。②については現在採択結果待ちの状況。尚、補助金が減額/不採択となった場合においても設備更新を行う予定としている。</v>
      </c>
      <c r="CU124" s="47">
        <f>J61</f>
        <v>0</v>
      </c>
      <c r="CV124" s="47">
        <f>J63</f>
        <v>0</v>
      </c>
      <c r="CW124" s="48" t="str">
        <f>Q65</f>
        <v>平成３１年度京丹後市製造・加工業経営革新等推進事業補助金</v>
      </c>
      <c r="CX124" s="48">
        <f>Q67</f>
        <v>0</v>
      </c>
      <c r="CY124" s="48">
        <f>Q69</f>
        <v>0</v>
      </c>
      <c r="CZ124" s="48">
        <f>Q71</f>
        <v>0</v>
      </c>
      <c r="DA124" s="48">
        <f>Q73</f>
        <v>0</v>
      </c>
      <c r="DB124" s="48" t="str">
        <f>K76</f>
        <v>京丹後市</v>
      </c>
      <c r="DC124" s="48" t="str">
        <f>C79</f>
        <v>事業計画の実施（研磨廃水処理装置と焼準炉の更新）により、メンテナンス費用の削減、生産性向上による燃料費の削減等により、年間約100万円の経費削減を見込んでいる。尚、複数ある焼準炉も本計画の実施により、全焼準炉の重油型→ＬＰＧ型への更新が完了する。これにより重油用の油庫スペースが有効活用できると共に重油の管理業務も不要となる。</v>
      </c>
      <c r="DD124" s="48" t="str">
        <f>C92</f>
        <v>主要取引先から求められている「環境対応」や徹底したコストダウンに対応するための設備更新の実行により、取引先からの信用や優位性を高めることができた。また、工場排水の高レベルでの改善、ＣＯ２排出量の削減等により環境面における企業の社会的責任も果たせるものと思料する。</v>
      </c>
      <c r="DE124" s="48" t="str">
        <f>C105</f>
        <v>リーマンショックの落ち込み以降、順調にＶ字回復をはたしてきた。
しかしながら、受注の中核はエンジン部品等の自動車関連部品（受注全体の40％を占めている）。現状、国内では、モーターとエンジンを併用するＨＶ車が主流となっており、受注は安定しているが、国際的な流れとしては、モーター駆動のＥＶ車となりつつある中で、国内主要自動車メーカーが主力商品を大きくＥＶ車へ舵をきった瞬間、４０％近くの受注を失う危険性がある。
現在、保有するものづくり技術・ノウハウの水平展開で、工業用継手バルブや安全金具等の建設部材等への営業を強化しているが、生産体制は主要取引先の量産を優先しており、リスク分散があまり進んでいない現状がある。引き続き、伴走支援を行っていきたい。</v>
      </c>
    </row>
  </sheetData>
  <sheetProtection password="CC2A" sheet="1" objects="1" scenarios="1"/>
  <dataConsolidate/>
  <mergeCells count="42">
    <mergeCell ref="C92:AU102"/>
    <mergeCell ref="C105:AU118"/>
    <mergeCell ref="O71:P71"/>
    <mergeCell ref="Q71:AU71"/>
    <mergeCell ref="O73:P73"/>
    <mergeCell ref="Q73:AU73"/>
    <mergeCell ref="K76:AU76"/>
    <mergeCell ref="C79:AU89"/>
    <mergeCell ref="C27:AU35"/>
    <mergeCell ref="C38:AU57"/>
    <mergeCell ref="K65:M65"/>
    <mergeCell ref="O65:P65"/>
    <mergeCell ref="Q65:AU65"/>
    <mergeCell ref="K67:M69"/>
    <mergeCell ref="O67:P67"/>
    <mergeCell ref="Q67:AU67"/>
    <mergeCell ref="O69:P69"/>
    <mergeCell ref="Q69:AU69"/>
    <mergeCell ref="K22:M22"/>
    <mergeCell ref="O22:V22"/>
    <mergeCell ref="X22:AU22"/>
    <mergeCell ref="K24:M24"/>
    <mergeCell ref="O24:V24"/>
    <mergeCell ref="X24:AU24"/>
    <mergeCell ref="K14:M14"/>
    <mergeCell ref="K16:M16"/>
    <mergeCell ref="K18:AQ18"/>
    <mergeCell ref="K20:M20"/>
    <mergeCell ref="O20:V20"/>
    <mergeCell ref="X20:AU20"/>
    <mergeCell ref="K8:M8"/>
    <mergeCell ref="O8:R8"/>
    <mergeCell ref="U8:AU8"/>
    <mergeCell ref="K10:M10"/>
    <mergeCell ref="K12:L12"/>
    <mergeCell ref="M12:O12"/>
    <mergeCell ref="C4:D4"/>
    <mergeCell ref="F4:H4"/>
    <mergeCell ref="I4:K4"/>
    <mergeCell ref="O4:AI4"/>
    <mergeCell ref="K6:M6"/>
    <mergeCell ref="O6:S6"/>
  </mergeCells>
  <phoneticPr fontId="3"/>
  <dataValidations count="6">
    <dataValidation type="custom" allowBlank="1" showInputMessage="1" showErrorMessage="1" sqref="X22:AU22 X24:AU24 X20:AU20">
      <formula1>K20="15"</formula1>
    </dataValidation>
    <dataValidation type="custom" allowBlank="1" showInputMessage="1" showErrorMessage="1" sqref="U8:AU8">
      <formula1>K8="06"</formula1>
    </dataValidation>
    <dataValidation type="whole" allowBlank="1" showInputMessage="1" showErrorMessage="1" sqref="R12">
      <formula1>1</formula1>
      <formula2>12</formula2>
    </dataValidation>
    <dataValidation type="whole" allowBlank="1" showInputMessage="1" showErrorMessage="1" sqref="K14:M14">
      <formula1>0</formula1>
      <formula2>9999</formula2>
    </dataValidation>
    <dataValidation type="whole" allowBlank="1" showInputMessage="1" showErrorMessage="1" sqref="K10:M10 K16:M16">
      <formula1>0</formula1>
      <formula2>99999</formula2>
    </dataValidation>
    <dataValidation type="whole" allowBlank="1" showInputMessage="1" showErrorMessage="1" sqref="F4:H4 M12:O12">
      <formula1>1</formula1>
      <formula2>9999</formula2>
    </dataValidation>
  </dataValidations>
  <pageMargins left="0.78740157480314965" right="0.39370078740157483" top="0.59055118110236227" bottom="0.59055118110236227" header="0.31496062992125984" footer="0.31496062992125984"/>
  <pageSetup paperSize="9" scale="41"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[2]ﾊﾟﾗﾒﾀ!#REF!</xm:f>
          </x14:formula1>
          <xm:sqref>K61 K63</xm:sqref>
        </x14:dataValidation>
        <x14:dataValidation type="list" allowBlank="1" showInputMessage="1" showErrorMessage="1">
          <x14:formula1>
            <xm:f>[2]ﾊﾟﾗﾒﾀ!#REF!</xm:f>
          </x14:formula1>
          <xm:sqref>O6:S6</xm:sqref>
        </x14:dataValidation>
        <x14:dataValidation type="list" allowBlank="1" showInputMessage="1" showErrorMessage="1">
          <x14:formula1>
            <xm:f>[2]ﾊﾟﾗﾒﾀ!#REF!</xm:f>
          </x14:formula1>
          <xm:sqref>O20 O22 O24</xm:sqref>
        </x14:dataValidation>
        <x14:dataValidation type="list" allowBlank="1" showInputMessage="1" showErrorMessage="1">
          <x14:formula1>
            <xm:f>[2]ﾊﾟﾗﾒﾀ!#REF!</xm:f>
          </x14:formula1>
          <xm:sqref>O8:R8</xm:sqref>
        </x14:dataValidation>
        <x14:dataValidation type="list" allowBlank="1" showInputMessage="1" showErrorMessage="1">
          <x14:formula1>
            <xm:f>[2]ﾊﾟﾗﾒﾀ!#REF!</xm:f>
          </x14:formula1>
          <xm:sqref>AM4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24"/>
  <sheetViews>
    <sheetView view="pageBreakPreview" zoomScale="70" zoomScaleNormal="70" zoomScaleSheetLayoutView="70" workbookViewId="0">
      <selection activeCell="O7" sqref="O7"/>
    </sheetView>
  </sheetViews>
  <sheetFormatPr defaultColWidth="9" defaultRowHeight="37.5" customHeight="1" x14ac:dyDescent="0.15"/>
  <cols>
    <col min="1" max="1" width="5.85546875" style="51" bestFit="1" customWidth="1"/>
    <col min="2" max="2" width="1.28515625" style="51" customWidth="1"/>
    <col min="3" max="4" width="6.28515625" style="51" customWidth="1"/>
    <col min="5" max="5" width="1.28515625" style="51" customWidth="1"/>
    <col min="6" max="6" width="6.28515625" style="51" customWidth="1"/>
    <col min="7" max="7" width="1.28515625" style="51" customWidth="1"/>
    <col min="8" max="9" width="6.28515625" style="51" customWidth="1"/>
    <col min="10" max="10" width="2.42578125" style="51" customWidth="1"/>
    <col min="11" max="11" width="6.28515625" style="51" customWidth="1"/>
    <col min="12" max="12" width="1.28515625" style="51" customWidth="1"/>
    <col min="13" max="13" width="6.28515625" style="51" customWidth="1"/>
    <col min="14" max="14" width="1.28515625" style="51" customWidth="1"/>
    <col min="15" max="16" width="6.28515625" style="51" customWidth="1"/>
    <col min="17" max="17" width="1.28515625" style="51" customWidth="1"/>
    <col min="18" max="19" width="6.28515625" style="51" customWidth="1"/>
    <col min="20" max="20" width="1.28515625" style="51" customWidth="1"/>
    <col min="21" max="22" width="6.28515625" style="51" customWidth="1"/>
    <col min="23" max="23" width="1.28515625" style="51" customWidth="1"/>
    <col min="24" max="25" width="6.28515625" style="51" customWidth="1"/>
    <col min="26" max="26" width="1.28515625" style="51" customWidth="1"/>
    <col min="27" max="27" width="6.28515625" style="51" customWidth="1"/>
    <col min="28" max="28" width="1.28515625" style="51" customWidth="1"/>
    <col min="29" max="30" width="6.28515625" style="51" customWidth="1"/>
    <col min="31" max="31" width="1.28515625" style="51" customWidth="1"/>
    <col min="32" max="33" width="6.28515625" style="51" customWidth="1"/>
    <col min="34" max="34" width="1.28515625" style="51" customWidth="1"/>
    <col min="35" max="36" width="6.28515625" style="51" customWidth="1"/>
    <col min="37" max="37" width="1.28515625" style="51" customWidth="1"/>
    <col min="38" max="39" width="6.28515625" style="51" customWidth="1"/>
    <col min="40" max="40" width="1.28515625" style="51" customWidth="1"/>
    <col min="41" max="43" width="6.28515625" style="51" customWidth="1"/>
    <col min="44" max="44" width="1.28515625" style="51" customWidth="1"/>
    <col min="45" max="46" width="6.28515625" style="51" customWidth="1"/>
    <col min="47" max="47" width="5" style="51" customWidth="1"/>
    <col min="48" max="48" width="1.28515625" style="30" customWidth="1"/>
    <col min="49" max="78" width="6.28515625" style="51" customWidth="1"/>
    <col min="79" max="79" width="12.7109375" style="51" bestFit="1" customWidth="1"/>
    <col min="80" max="80" width="7.42578125" style="51" bestFit="1" customWidth="1"/>
    <col min="81" max="81" width="9.85546875" style="51" bestFit="1" customWidth="1"/>
    <col min="82" max="82" width="20.42578125" style="51" bestFit="1" customWidth="1"/>
    <col min="83" max="83" width="9.140625" style="51" bestFit="1" customWidth="1"/>
    <col min="84" max="84" width="20.42578125" style="51" bestFit="1" customWidth="1"/>
    <col min="85" max="89" width="12.7109375" style="51" bestFit="1" customWidth="1"/>
    <col min="90" max="90" width="36.140625" style="51" bestFit="1" customWidth="1"/>
    <col min="91" max="91" width="24.42578125" style="51" bestFit="1" customWidth="1"/>
    <col min="92" max="92" width="36.140625" style="51" bestFit="1" customWidth="1"/>
    <col min="93" max="93" width="24.42578125" style="51" bestFit="1" customWidth="1"/>
    <col min="94" max="94" width="36.140625" style="51" bestFit="1" customWidth="1"/>
    <col min="95" max="95" width="24.42578125" style="51" bestFit="1" customWidth="1"/>
    <col min="96" max="96" width="36.140625" style="51" bestFit="1" customWidth="1"/>
    <col min="97" max="97" width="28.28515625" style="51" bestFit="1" customWidth="1"/>
    <col min="98" max="100" width="16.5703125" style="51" bestFit="1" customWidth="1"/>
    <col min="101" max="105" width="24.42578125" style="51" bestFit="1" customWidth="1"/>
    <col min="106" max="106" width="16.5703125" style="51" bestFit="1" customWidth="1"/>
    <col min="107" max="107" width="36.140625" style="51" bestFit="1" customWidth="1"/>
    <col min="108" max="108" width="43.85546875" style="51" bestFit="1" customWidth="1"/>
    <col min="109" max="109" width="31.7109375" style="51" bestFit="1" customWidth="1"/>
    <col min="110" max="265" width="6.28515625" style="51" customWidth="1"/>
    <col min="266" max="16384" width="9" style="51"/>
  </cols>
  <sheetData>
    <row r="1" spans="1:79" ht="15" customHeight="1" x14ac:dyDescent="0.15">
      <c r="CA1" s="51" t="s">
        <v>249</v>
      </c>
    </row>
    <row r="2" spans="1:79" ht="61.5" customHeight="1" x14ac:dyDescent="0.15"/>
    <row r="3" spans="1:79" ht="30" customHeight="1" x14ac:dyDescent="0.15"/>
    <row r="4" spans="1:79" s="7" customFormat="1" ht="52.5" customHeight="1" x14ac:dyDescent="0.15">
      <c r="C4" s="74" t="s">
        <v>189</v>
      </c>
      <c r="D4" s="74"/>
      <c r="E4" s="53"/>
      <c r="F4" s="75">
        <v>2019</v>
      </c>
      <c r="G4" s="76"/>
      <c r="H4" s="77"/>
      <c r="I4" s="78" t="s">
        <v>1</v>
      </c>
      <c r="J4" s="78"/>
      <c r="K4" s="78"/>
      <c r="L4" s="53"/>
      <c r="M4" s="53"/>
      <c r="N4" s="53"/>
      <c r="O4" s="73" t="s">
        <v>263</v>
      </c>
      <c r="P4" s="73"/>
      <c r="Q4" s="73"/>
      <c r="R4" s="73"/>
      <c r="S4" s="73"/>
      <c r="T4" s="73"/>
      <c r="U4" s="73"/>
      <c r="V4" s="73"/>
      <c r="W4" s="73"/>
      <c r="X4" s="73"/>
      <c r="Y4" s="73"/>
      <c r="Z4" s="73"/>
      <c r="AA4" s="73"/>
      <c r="AB4" s="73"/>
      <c r="AC4" s="73"/>
      <c r="AD4" s="73"/>
      <c r="AE4" s="73"/>
      <c r="AF4" s="73"/>
      <c r="AG4" s="73"/>
      <c r="AH4" s="73"/>
      <c r="AI4" s="73"/>
      <c r="AJ4" s="52"/>
      <c r="AK4" s="8"/>
      <c r="AL4" s="11" t="s">
        <v>4</v>
      </c>
      <c r="AM4" s="26">
        <v>1</v>
      </c>
      <c r="AN4" s="51" t="s">
        <v>0</v>
      </c>
      <c r="AO4" s="51"/>
      <c r="AP4" s="51"/>
      <c r="AV4" s="31"/>
    </row>
    <row r="5" spans="1:79" ht="30" customHeight="1" x14ac:dyDescent="0.15">
      <c r="A5" s="14"/>
    </row>
    <row r="6" spans="1:79" ht="37.5" customHeight="1" x14ac:dyDescent="0.15">
      <c r="A6" s="14">
        <v>1</v>
      </c>
      <c r="B6" s="14"/>
      <c r="C6" s="51" t="s">
        <v>264</v>
      </c>
      <c r="K6" s="55" t="str">
        <f>IF(O6="","",VLOOKUP(O6,[3]ﾊﾟﾗﾒﾀ!G2:H27,2,FALSE))</f>
        <v/>
      </c>
      <c r="L6" s="55"/>
      <c r="M6" s="55"/>
      <c r="O6" s="56"/>
      <c r="P6" s="56"/>
      <c r="Q6" s="56"/>
      <c r="R6" s="56"/>
      <c r="S6" s="56"/>
      <c r="AG6" s="9"/>
    </row>
    <row r="7" spans="1:79" ht="22.5" customHeight="1" x14ac:dyDescent="0.15">
      <c r="A7" s="14"/>
    </row>
    <row r="8" spans="1:79" ht="37.5" customHeight="1" x14ac:dyDescent="0.15">
      <c r="A8" s="14">
        <v>2</v>
      </c>
      <c r="B8" s="14"/>
      <c r="C8" s="51" t="s">
        <v>265</v>
      </c>
      <c r="K8" s="55" t="str">
        <f>IF(O8="","",VLOOKUP(O8,[3]ﾊﾟﾗﾒﾀ!I2:J7,2,FALSE))</f>
        <v>05</v>
      </c>
      <c r="L8" s="55"/>
      <c r="M8" s="55"/>
      <c r="O8" s="56" t="s">
        <v>134</v>
      </c>
      <c r="P8" s="56"/>
      <c r="Q8" s="56"/>
      <c r="R8" s="56"/>
      <c r="U8" s="57"/>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row>
    <row r="9" spans="1:79" ht="22.5" customHeight="1" x14ac:dyDescent="0.15">
      <c r="A9" s="14"/>
      <c r="U9" s="35" t="s">
        <v>191</v>
      </c>
    </row>
    <row r="10" spans="1:79" ht="37.5" customHeight="1" x14ac:dyDescent="0.15">
      <c r="A10" s="14">
        <v>3</v>
      </c>
      <c r="B10" s="14"/>
      <c r="C10" s="51" t="s">
        <v>266</v>
      </c>
      <c r="K10" s="60"/>
      <c r="L10" s="60"/>
      <c r="M10" s="60"/>
      <c r="O10" s="51" t="s">
        <v>145</v>
      </c>
      <c r="AG10" s="9"/>
    </row>
    <row r="11" spans="1:79" ht="22.5" customHeight="1" x14ac:dyDescent="0.15"/>
    <row r="12" spans="1:79" ht="37.5" customHeight="1" x14ac:dyDescent="0.15">
      <c r="A12" s="14">
        <v>4</v>
      </c>
      <c r="B12" s="14"/>
      <c r="C12" s="51" t="s">
        <v>267</v>
      </c>
      <c r="K12" s="79" t="s">
        <v>189</v>
      </c>
      <c r="L12" s="79"/>
      <c r="M12" s="80">
        <v>1975</v>
      </c>
      <c r="N12" s="81"/>
      <c r="O12" s="82"/>
      <c r="P12" s="11" t="s">
        <v>142</v>
      </c>
      <c r="R12" s="54">
        <v>4</v>
      </c>
      <c r="S12" s="11" t="s">
        <v>143</v>
      </c>
      <c r="AG12" s="9"/>
    </row>
    <row r="13" spans="1:79" ht="22.5" customHeight="1" x14ac:dyDescent="0.15"/>
    <row r="14" spans="1:79" ht="37.5" customHeight="1" x14ac:dyDescent="0.15">
      <c r="A14" s="14">
        <v>5</v>
      </c>
      <c r="B14" s="14"/>
      <c r="C14" s="51" t="s">
        <v>268</v>
      </c>
      <c r="K14" s="60">
        <v>5</v>
      </c>
      <c r="L14" s="60"/>
      <c r="M14" s="60"/>
      <c r="O14" s="11" t="s">
        <v>144</v>
      </c>
      <c r="AG14" s="9"/>
    </row>
    <row r="15" spans="1:79" ht="22.5" customHeight="1" x14ac:dyDescent="0.15"/>
    <row r="16" spans="1:79" ht="37.5" customHeight="1" x14ac:dyDescent="0.15">
      <c r="A16" s="14">
        <v>6</v>
      </c>
      <c r="B16" s="14"/>
      <c r="C16" s="51" t="s">
        <v>269</v>
      </c>
      <c r="K16" s="61">
        <v>6155</v>
      </c>
      <c r="L16" s="62"/>
      <c r="M16" s="63"/>
      <c r="O16" s="51" t="s">
        <v>145</v>
      </c>
      <c r="AG16" s="9"/>
    </row>
    <row r="17" spans="1:48" ht="22.5" customHeight="1" x14ac:dyDescent="0.15"/>
    <row r="18" spans="1:48" ht="37.5" customHeight="1" x14ac:dyDescent="0.15">
      <c r="A18" s="14">
        <v>7</v>
      </c>
      <c r="B18" s="14"/>
      <c r="C18" s="51" t="s">
        <v>270</v>
      </c>
      <c r="K18" s="57" t="s">
        <v>316</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row>
    <row r="19" spans="1:48" ht="22.5" customHeight="1" x14ac:dyDescent="0.15"/>
    <row r="20" spans="1:48" ht="37.5" customHeight="1" x14ac:dyDescent="0.15">
      <c r="A20" s="14">
        <v>8</v>
      </c>
      <c r="B20" s="14"/>
      <c r="C20" s="51" t="s">
        <v>272</v>
      </c>
      <c r="H20" s="23" t="s">
        <v>273</v>
      </c>
      <c r="I20" s="11">
        <v>1</v>
      </c>
      <c r="J20" s="22" t="s">
        <v>274</v>
      </c>
      <c r="K20" s="55" t="str">
        <f>IF(O20="","",VLOOKUP(O20,[3]ﾊﾟﾗﾒﾀ!K2:L16,2,FALSE))</f>
        <v>02</v>
      </c>
      <c r="L20" s="55"/>
      <c r="M20" s="55"/>
      <c r="O20" s="56" t="s">
        <v>251</v>
      </c>
      <c r="P20" s="56"/>
      <c r="Q20" s="56"/>
      <c r="R20" s="56"/>
      <c r="S20" s="56"/>
      <c r="T20" s="56"/>
      <c r="U20" s="56"/>
      <c r="V20" s="56"/>
      <c r="X20" s="57"/>
      <c r="Y20" s="58"/>
      <c r="Z20" s="58"/>
      <c r="AA20" s="58"/>
      <c r="AB20" s="58"/>
      <c r="AC20" s="58"/>
      <c r="AD20" s="58"/>
      <c r="AE20" s="58"/>
      <c r="AF20" s="58"/>
      <c r="AG20" s="58"/>
      <c r="AH20" s="58"/>
      <c r="AI20" s="58"/>
      <c r="AJ20" s="58"/>
      <c r="AK20" s="58"/>
      <c r="AL20" s="58"/>
      <c r="AM20" s="58"/>
      <c r="AN20" s="58"/>
      <c r="AO20" s="58"/>
      <c r="AP20" s="58"/>
      <c r="AQ20" s="58"/>
      <c r="AR20" s="58"/>
      <c r="AS20" s="58"/>
      <c r="AT20" s="58"/>
      <c r="AU20" s="59"/>
      <c r="AV20" s="32"/>
    </row>
    <row r="21" spans="1:48" ht="15" customHeight="1" x14ac:dyDescent="0.15">
      <c r="X21" s="35" t="s">
        <v>191</v>
      </c>
    </row>
    <row r="22" spans="1:48" ht="37.5" customHeight="1" x14ac:dyDescent="0.15">
      <c r="A22" s="14"/>
      <c r="B22" s="14"/>
      <c r="H22" s="23" t="s">
        <v>273</v>
      </c>
      <c r="I22" s="11">
        <v>2</v>
      </c>
      <c r="J22" s="22" t="s">
        <v>274</v>
      </c>
      <c r="K22" s="55" t="str">
        <f>IF(O22="","",VLOOKUP(O22,[3]ﾊﾟﾗﾒﾀ!K2:L16,2,FALSE))</f>
        <v/>
      </c>
      <c r="L22" s="55"/>
      <c r="M22" s="55"/>
      <c r="O22" s="56"/>
      <c r="P22" s="56"/>
      <c r="Q22" s="56"/>
      <c r="R22" s="56"/>
      <c r="S22" s="56"/>
      <c r="T22" s="56"/>
      <c r="U22" s="56"/>
      <c r="V22" s="56"/>
      <c r="X22" s="57"/>
      <c r="Y22" s="58"/>
      <c r="Z22" s="58"/>
      <c r="AA22" s="58"/>
      <c r="AB22" s="58"/>
      <c r="AC22" s="58"/>
      <c r="AD22" s="58"/>
      <c r="AE22" s="58"/>
      <c r="AF22" s="58"/>
      <c r="AG22" s="58"/>
      <c r="AH22" s="58"/>
      <c r="AI22" s="58"/>
      <c r="AJ22" s="58"/>
      <c r="AK22" s="58"/>
      <c r="AL22" s="58"/>
      <c r="AM22" s="58"/>
      <c r="AN22" s="58"/>
      <c r="AO22" s="58"/>
      <c r="AP22" s="58"/>
      <c r="AQ22" s="58"/>
      <c r="AR22" s="58"/>
      <c r="AS22" s="58"/>
      <c r="AT22" s="58"/>
      <c r="AU22" s="59"/>
      <c r="AV22" s="32"/>
    </row>
    <row r="23" spans="1:48" ht="15" customHeight="1" x14ac:dyDescent="0.15">
      <c r="X23" s="35" t="s">
        <v>191</v>
      </c>
    </row>
    <row r="24" spans="1:48" ht="37.5" customHeight="1" x14ac:dyDescent="0.15">
      <c r="A24" s="14"/>
      <c r="B24" s="14"/>
      <c r="H24" s="23" t="s">
        <v>273</v>
      </c>
      <c r="I24" s="11">
        <v>3</v>
      </c>
      <c r="J24" s="22" t="s">
        <v>274</v>
      </c>
      <c r="K24" s="55" t="str">
        <f>IF(O24="","",VLOOKUP(O24,[3]ﾊﾟﾗﾒﾀ!K2:L16,2,FALSE))</f>
        <v/>
      </c>
      <c r="L24" s="55"/>
      <c r="M24" s="55"/>
      <c r="O24" s="56"/>
      <c r="P24" s="56"/>
      <c r="Q24" s="56"/>
      <c r="R24" s="56"/>
      <c r="S24" s="56"/>
      <c r="T24" s="56"/>
      <c r="U24" s="56"/>
      <c r="V24" s="56"/>
      <c r="X24" s="57"/>
      <c r="Y24" s="58"/>
      <c r="Z24" s="58"/>
      <c r="AA24" s="58"/>
      <c r="AB24" s="58"/>
      <c r="AC24" s="58"/>
      <c r="AD24" s="58"/>
      <c r="AE24" s="58"/>
      <c r="AF24" s="58"/>
      <c r="AG24" s="58"/>
      <c r="AH24" s="58"/>
      <c r="AI24" s="58"/>
      <c r="AJ24" s="58"/>
      <c r="AK24" s="58"/>
      <c r="AL24" s="58"/>
      <c r="AM24" s="58"/>
      <c r="AN24" s="58"/>
      <c r="AO24" s="58"/>
      <c r="AP24" s="58"/>
      <c r="AQ24" s="58"/>
      <c r="AR24" s="58"/>
      <c r="AS24" s="58"/>
      <c r="AT24" s="58"/>
      <c r="AU24" s="59"/>
      <c r="AV24" s="32"/>
    </row>
    <row r="25" spans="1:48" ht="22.5" customHeight="1" x14ac:dyDescent="0.15">
      <c r="X25" s="35" t="s">
        <v>191</v>
      </c>
    </row>
    <row r="26" spans="1:48" ht="37.5" customHeight="1" x14ac:dyDescent="0.15">
      <c r="A26" s="14">
        <v>9</v>
      </c>
      <c r="B26" s="14"/>
      <c r="C26" s="51" t="s">
        <v>277</v>
      </c>
    </row>
    <row r="27" spans="1:48" ht="37.5" customHeight="1" x14ac:dyDescent="0.15">
      <c r="A27" s="14"/>
      <c r="B27" s="14"/>
      <c r="C27" s="64" t="s">
        <v>317</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V27" s="33"/>
    </row>
    <row r="28" spans="1:48" ht="37.5" customHeight="1" x14ac:dyDescent="0.15">
      <c r="A28" s="14"/>
      <c r="B28" s="14"/>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9"/>
      <c r="AV28" s="33"/>
    </row>
    <row r="29" spans="1:48" ht="37.5" customHeight="1" x14ac:dyDescent="0.15">
      <c r="A29" s="14"/>
      <c r="B29" s="14"/>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9"/>
      <c r="AV29" s="33"/>
    </row>
    <row r="30" spans="1:48" ht="37.5" customHeight="1" x14ac:dyDescent="0.15">
      <c r="A30" s="14"/>
      <c r="B30" s="14"/>
      <c r="C30" s="67"/>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9"/>
      <c r="AV30" s="33"/>
    </row>
    <row r="31" spans="1:48" ht="37.5" customHeight="1" x14ac:dyDescent="0.15">
      <c r="A31" s="14"/>
      <c r="B31" s="14"/>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9"/>
      <c r="AV31" s="33"/>
    </row>
    <row r="32" spans="1:48" ht="37.5" customHeight="1" x14ac:dyDescent="0.15">
      <c r="A32" s="14"/>
      <c r="B32" s="14"/>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9"/>
      <c r="AV32" s="33"/>
    </row>
    <row r="33" spans="1:48" ht="37.5" customHeight="1" x14ac:dyDescent="0.15">
      <c r="A33" s="14"/>
      <c r="B33" s="14"/>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9"/>
      <c r="AV33" s="33"/>
    </row>
    <row r="34" spans="1:48" ht="37.5" customHeight="1" x14ac:dyDescent="0.15">
      <c r="A34" s="14"/>
      <c r="B34" s="14"/>
      <c r="C34" s="67"/>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9"/>
      <c r="AV34" s="33"/>
    </row>
    <row r="35" spans="1:48" ht="37.5" customHeight="1" x14ac:dyDescent="0.15">
      <c r="A35" s="14"/>
      <c r="B35" s="1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2"/>
      <c r="AV35" s="33"/>
    </row>
    <row r="36" spans="1:48" ht="22.5" customHeight="1" x14ac:dyDescent="0.15"/>
    <row r="37" spans="1:48" ht="37.5" customHeight="1" x14ac:dyDescent="0.15">
      <c r="A37" s="14">
        <v>10</v>
      </c>
      <c r="B37" s="14"/>
      <c r="C37" s="51" t="s">
        <v>279</v>
      </c>
    </row>
    <row r="38" spans="1:48" ht="37.5" customHeight="1" x14ac:dyDescent="0.15">
      <c r="A38" s="14"/>
      <c r="B38" s="14"/>
      <c r="C38" s="64" t="s">
        <v>318</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6"/>
      <c r="AV38" s="33"/>
    </row>
    <row r="39" spans="1:48" ht="37.5" customHeight="1" x14ac:dyDescent="0.15">
      <c r="A39" s="14"/>
      <c r="B39" s="14"/>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9"/>
      <c r="AV39" s="33"/>
    </row>
    <row r="40" spans="1:48" ht="37.5" customHeight="1" x14ac:dyDescent="0.15">
      <c r="A40" s="14"/>
      <c r="B40" s="14"/>
      <c r="C40" s="67"/>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9"/>
      <c r="AV40" s="33"/>
    </row>
    <row r="41" spans="1:48" ht="37.5" customHeight="1" x14ac:dyDescent="0.15">
      <c r="A41" s="14"/>
      <c r="B41" s="14"/>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9"/>
      <c r="AV41" s="33"/>
    </row>
    <row r="42" spans="1:48" ht="37.5" customHeight="1" x14ac:dyDescent="0.15">
      <c r="A42" s="14"/>
      <c r="B42" s="14"/>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9"/>
      <c r="AV42" s="33"/>
    </row>
    <row r="43" spans="1:48" ht="37.5" customHeight="1" x14ac:dyDescent="0.15">
      <c r="A43" s="14"/>
      <c r="B43" s="14"/>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9"/>
      <c r="AV43" s="33"/>
    </row>
    <row r="44" spans="1:48" ht="37.5" customHeight="1" x14ac:dyDescent="0.15">
      <c r="A44" s="14"/>
      <c r="B44" s="14"/>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9"/>
      <c r="AV44" s="33"/>
    </row>
    <row r="45" spans="1:48" ht="37.5" customHeight="1" x14ac:dyDescent="0.15">
      <c r="A45" s="14"/>
      <c r="B45" s="14"/>
      <c r="C45" s="67"/>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9"/>
      <c r="AV45" s="33"/>
    </row>
    <row r="46" spans="1:48" ht="37.5" customHeight="1" x14ac:dyDescent="0.15">
      <c r="A46" s="14"/>
      <c r="B46" s="14"/>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9"/>
      <c r="AV46" s="33"/>
    </row>
    <row r="47" spans="1:48" ht="37.5" customHeight="1" x14ac:dyDescent="0.15">
      <c r="A47" s="14"/>
      <c r="B47" s="14"/>
      <c r="C47" s="67"/>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9"/>
      <c r="AV47" s="33"/>
    </row>
    <row r="48" spans="1:48" ht="37.5" customHeight="1" x14ac:dyDescent="0.15">
      <c r="A48" s="14"/>
      <c r="B48" s="14"/>
      <c r="C48" s="67"/>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9"/>
      <c r="AV48" s="33"/>
    </row>
    <row r="49" spans="1:48" ht="37.5" customHeight="1" x14ac:dyDescent="0.15">
      <c r="A49" s="14"/>
      <c r="B49" s="14"/>
      <c r="C49" s="67"/>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9"/>
      <c r="AV49" s="33"/>
    </row>
    <row r="50" spans="1:48" ht="37.5" customHeight="1" x14ac:dyDescent="0.15">
      <c r="A50" s="14"/>
      <c r="B50" s="14"/>
      <c r="C50" s="67"/>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9"/>
      <c r="AV50" s="33"/>
    </row>
    <row r="51" spans="1:48" ht="37.5" customHeight="1" x14ac:dyDescent="0.15">
      <c r="A51" s="14"/>
      <c r="B51" s="14"/>
      <c r="C51" s="67"/>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9"/>
      <c r="AV51" s="33"/>
    </row>
    <row r="52" spans="1:48" ht="37.5" customHeight="1" x14ac:dyDescent="0.15">
      <c r="A52" s="14"/>
      <c r="B52" s="14"/>
      <c r="C52" s="67"/>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9"/>
      <c r="AV52" s="33"/>
    </row>
    <row r="53" spans="1:48" ht="37.5" customHeight="1" x14ac:dyDescent="0.15">
      <c r="A53" s="14"/>
      <c r="B53" s="14"/>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9"/>
      <c r="AV53" s="33"/>
    </row>
    <row r="54" spans="1:48" ht="37.5" customHeight="1" x14ac:dyDescent="0.15">
      <c r="A54" s="14"/>
      <c r="B54" s="14"/>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9"/>
      <c r="AV54" s="33"/>
    </row>
    <row r="55" spans="1:48" ht="37.5" customHeight="1" x14ac:dyDescent="0.15">
      <c r="A55" s="14"/>
      <c r="B55" s="14"/>
      <c r="C55" s="67"/>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9"/>
      <c r="AV55" s="33"/>
    </row>
    <row r="56" spans="1:48" ht="37.5" customHeight="1" x14ac:dyDescent="0.15">
      <c r="A56" s="14"/>
      <c r="B56" s="14"/>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9"/>
      <c r="AV56" s="33"/>
    </row>
    <row r="57" spans="1:48" ht="45" customHeight="1" x14ac:dyDescent="0.15">
      <c r="A57" s="14"/>
      <c r="B57" s="14"/>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2"/>
      <c r="AV57" s="33"/>
    </row>
    <row r="58" spans="1:48" ht="22.5" customHeight="1" x14ac:dyDescent="0.15"/>
    <row r="59" spans="1:48" ht="22.5" customHeight="1" x14ac:dyDescent="0.15"/>
    <row r="60" spans="1:48" ht="37.5" customHeight="1" x14ac:dyDescent="0.15">
      <c r="A60" s="14">
        <v>11</v>
      </c>
      <c r="B60" s="14"/>
      <c r="C60" s="51" t="s">
        <v>281</v>
      </c>
    </row>
    <row r="61" spans="1:48" ht="37.5" customHeight="1" x14ac:dyDescent="0.15">
      <c r="A61" s="14"/>
      <c r="B61" s="14"/>
      <c r="D61" s="51" t="s">
        <v>174</v>
      </c>
      <c r="J61" s="36">
        <f>IF(K61="",0,VLOOKUP(K61,[3]ﾊﾟﾗﾒﾀ!M2:N2,2,FALSE))</f>
        <v>0</v>
      </c>
      <c r="K61" s="10"/>
      <c r="M61" s="51" t="s">
        <v>192</v>
      </c>
    </row>
    <row r="62" spans="1:48" ht="7.5" customHeight="1" x14ac:dyDescent="0.15"/>
    <row r="63" spans="1:48" ht="37.5" customHeight="1" x14ac:dyDescent="0.15">
      <c r="A63" s="14"/>
      <c r="B63" s="14"/>
      <c r="J63" s="36">
        <f>IF(K63="",0,VLOOKUP(K63,[3]ﾊﾟﾗﾒﾀ!M2:N2,2,FALSE))</f>
        <v>1</v>
      </c>
      <c r="K63" s="10" t="s">
        <v>254</v>
      </c>
      <c r="M63" s="51" t="s">
        <v>282</v>
      </c>
    </row>
    <row r="64" spans="1:48" ht="7.5" customHeight="1" x14ac:dyDescent="0.15"/>
    <row r="65" spans="1:48" ht="37.5" customHeight="1" x14ac:dyDescent="0.15">
      <c r="A65" s="14"/>
      <c r="B65" s="14"/>
      <c r="K65" s="83" t="s">
        <v>182</v>
      </c>
      <c r="L65" s="83"/>
      <c r="M65" s="83"/>
      <c r="O65" s="84" t="s">
        <v>283</v>
      </c>
      <c r="P65" s="85"/>
      <c r="Q65" s="57" t="s">
        <v>319</v>
      </c>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32"/>
    </row>
    <row r="66" spans="1:48" ht="7.5" customHeight="1" x14ac:dyDescent="0.15"/>
    <row r="67" spans="1:48" ht="37.5" customHeight="1" x14ac:dyDescent="0.15">
      <c r="A67" s="14"/>
      <c r="B67" s="14"/>
      <c r="K67" s="86" t="s">
        <v>188</v>
      </c>
      <c r="L67" s="86"/>
      <c r="M67" s="86"/>
      <c r="O67" s="84" t="s">
        <v>284</v>
      </c>
      <c r="P67" s="85"/>
      <c r="Q67" s="57"/>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32"/>
    </row>
    <row r="68" spans="1:48" ht="7.5" customHeight="1" x14ac:dyDescent="0.15">
      <c r="K68" s="86"/>
      <c r="L68" s="86"/>
      <c r="M68" s="86"/>
    </row>
    <row r="69" spans="1:48" ht="37.5" customHeight="1" x14ac:dyDescent="0.15">
      <c r="A69" s="14"/>
      <c r="B69" s="14"/>
      <c r="K69" s="86"/>
      <c r="L69" s="86"/>
      <c r="M69" s="86"/>
      <c r="O69" s="84" t="s">
        <v>285</v>
      </c>
      <c r="P69" s="85"/>
      <c r="Q69" s="57"/>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32"/>
    </row>
    <row r="70" spans="1:48" ht="7.5" customHeight="1" x14ac:dyDescent="0.15"/>
    <row r="71" spans="1:48" ht="37.5" customHeight="1" x14ac:dyDescent="0.15">
      <c r="A71" s="14"/>
      <c r="B71" s="14"/>
      <c r="O71" s="84" t="s">
        <v>286</v>
      </c>
      <c r="P71" s="85"/>
      <c r="Q71" s="57"/>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32"/>
    </row>
    <row r="72" spans="1:48" ht="7.5" customHeight="1" x14ac:dyDescent="0.15"/>
    <row r="73" spans="1:48" ht="37.5" customHeight="1" x14ac:dyDescent="0.15">
      <c r="A73" s="14"/>
      <c r="B73" s="14"/>
      <c r="E73" s="8"/>
      <c r="F73" s="8"/>
      <c r="G73" s="8"/>
      <c r="H73" s="8"/>
      <c r="I73" s="8"/>
      <c r="J73" s="8"/>
      <c r="K73" s="8"/>
      <c r="L73" s="8"/>
      <c r="M73" s="8"/>
      <c r="N73" s="8"/>
      <c r="O73" s="84" t="s">
        <v>287</v>
      </c>
      <c r="P73" s="85"/>
      <c r="Q73" s="57"/>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32"/>
    </row>
    <row r="74" spans="1:48" ht="15" customHeight="1" x14ac:dyDescent="0.1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34"/>
    </row>
    <row r="75" spans="1:48" ht="15" customHeight="1" x14ac:dyDescent="0.15"/>
    <row r="76" spans="1:48" ht="37.5" customHeight="1" x14ac:dyDescent="0.15">
      <c r="A76" s="14"/>
      <c r="B76" s="14"/>
      <c r="D76" s="51" t="s">
        <v>175</v>
      </c>
      <c r="K76" s="57" t="s">
        <v>320</v>
      </c>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9"/>
      <c r="AV76" s="32"/>
    </row>
    <row r="77" spans="1:48" ht="15" customHeight="1" x14ac:dyDescent="0.15"/>
    <row r="78" spans="1:48" ht="37.5" customHeight="1" x14ac:dyDescent="0.15">
      <c r="A78" s="14">
        <v>12</v>
      </c>
      <c r="B78" s="14"/>
      <c r="C78" s="51" t="s">
        <v>289</v>
      </c>
    </row>
    <row r="79" spans="1:48" ht="37.5" customHeight="1" x14ac:dyDescent="0.15">
      <c r="A79" s="14"/>
      <c r="B79" s="14"/>
      <c r="C79" s="64" t="s">
        <v>321</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6"/>
      <c r="AV79" s="33"/>
    </row>
    <row r="80" spans="1:48" ht="37.5" customHeight="1" x14ac:dyDescent="0.15">
      <c r="A80" s="14"/>
      <c r="B80" s="14"/>
      <c r="C80" s="67"/>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9"/>
      <c r="AV80" s="33"/>
    </row>
    <row r="81" spans="1:48" ht="37.5" customHeight="1" x14ac:dyDescent="0.15">
      <c r="A81" s="14"/>
      <c r="B81" s="14"/>
      <c r="C81" s="67"/>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9"/>
      <c r="AV81" s="33"/>
    </row>
    <row r="82" spans="1:48" ht="37.5" customHeight="1" x14ac:dyDescent="0.15">
      <c r="A82" s="14"/>
      <c r="B82" s="14"/>
      <c r="C82" s="67"/>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33"/>
    </row>
    <row r="83" spans="1:48" ht="37.5" customHeight="1" x14ac:dyDescent="0.15">
      <c r="A83" s="14"/>
      <c r="B83" s="14"/>
      <c r="C83" s="67"/>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9"/>
      <c r="AV83" s="33"/>
    </row>
    <row r="84" spans="1:48" ht="37.5" customHeight="1" x14ac:dyDescent="0.15">
      <c r="A84" s="14"/>
      <c r="B84" s="14"/>
      <c r="C84" s="67"/>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9"/>
      <c r="AV84" s="33"/>
    </row>
    <row r="85" spans="1:48" ht="37.5" customHeight="1" x14ac:dyDescent="0.15">
      <c r="A85" s="14"/>
      <c r="B85" s="14"/>
      <c r="C85" s="67"/>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9"/>
      <c r="AV85" s="33"/>
    </row>
    <row r="86" spans="1:48" ht="37.5" customHeight="1" x14ac:dyDescent="0.15">
      <c r="A86" s="14"/>
      <c r="B86" s="14"/>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9"/>
      <c r="AV86" s="33"/>
    </row>
    <row r="87" spans="1:48" ht="37.5" customHeight="1" x14ac:dyDescent="0.15">
      <c r="A87" s="14"/>
      <c r="B87" s="14"/>
      <c r="C87" s="67"/>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9"/>
      <c r="AV87" s="33"/>
    </row>
    <row r="88" spans="1:48" ht="37.5" customHeight="1" x14ac:dyDescent="0.15">
      <c r="A88" s="14"/>
      <c r="B88" s="14"/>
      <c r="C88" s="67"/>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9"/>
      <c r="AV88" s="33"/>
    </row>
    <row r="89" spans="1:48" ht="37.5" customHeight="1" x14ac:dyDescent="0.15">
      <c r="A89" s="14"/>
      <c r="B89" s="14"/>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2"/>
      <c r="AV89" s="33"/>
    </row>
    <row r="90" spans="1:48" ht="22.5" customHeight="1" x14ac:dyDescent="0.15"/>
    <row r="91" spans="1:48" ht="37.5" customHeight="1" x14ac:dyDescent="0.15">
      <c r="A91" s="14">
        <v>13</v>
      </c>
      <c r="B91" s="14"/>
      <c r="C91" s="51" t="s">
        <v>291</v>
      </c>
    </row>
    <row r="92" spans="1:48" ht="37.5" customHeight="1" x14ac:dyDescent="0.15">
      <c r="A92" s="14"/>
      <c r="B92" s="14"/>
      <c r="C92" s="64" t="s">
        <v>322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6"/>
      <c r="AV92" s="33"/>
    </row>
    <row r="93" spans="1:48" ht="37.5" customHeight="1" x14ac:dyDescent="0.15">
      <c r="A93" s="14"/>
      <c r="B93" s="14"/>
      <c r="C93" s="67"/>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9"/>
      <c r="AV93" s="33"/>
    </row>
    <row r="94" spans="1:48" ht="37.5" customHeight="1" x14ac:dyDescent="0.15">
      <c r="A94" s="14"/>
      <c r="B94" s="14"/>
      <c r="C94" s="67"/>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9"/>
      <c r="AV94" s="33"/>
    </row>
    <row r="95" spans="1:48" ht="37.5" customHeight="1" x14ac:dyDescent="0.15">
      <c r="A95" s="14"/>
      <c r="B95" s="14"/>
      <c r="C95" s="67"/>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9"/>
      <c r="AV95" s="33"/>
    </row>
    <row r="96" spans="1:48" ht="37.5" customHeight="1" x14ac:dyDescent="0.15">
      <c r="A96" s="14"/>
      <c r="B96" s="14"/>
      <c r="C96" s="67"/>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9"/>
      <c r="AV96" s="33"/>
    </row>
    <row r="97" spans="1:48" ht="37.5" customHeight="1" x14ac:dyDescent="0.15">
      <c r="A97" s="14"/>
      <c r="B97" s="14"/>
      <c r="C97" s="67"/>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9"/>
      <c r="AV97" s="33"/>
    </row>
    <row r="98" spans="1:48" ht="37.5" customHeight="1" x14ac:dyDescent="0.15">
      <c r="A98" s="14"/>
      <c r="B98" s="14"/>
      <c r="C98" s="67"/>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9"/>
      <c r="AV98" s="33"/>
    </row>
    <row r="99" spans="1:48" ht="37.5" customHeight="1" x14ac:dyDescent="0.15">
      <c r="A99" s="14"/>
      <c r="B99" s="14"/>
      <c r="C99" s="67"/>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9"/>
      <c r="AV99" s="33"/>
    </row>
    <row r="100" spans="1:48" ht="37.5" customHeight="1" x14ac:dyDescent="0.15">
      <c r="A100" s="14"/>
      <c r="B100" s="14"/>
      <c r="C100" s="67"/>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9"/>
      <c r="AV100" s="33"/>
    </row>
    <row r="101" spans="1:48" ht="37.5" customHeight="1" x14ac:dyDescent="0.15">
      <c r="A101" s="14"/>
      <c r="B101" s="14"/>
      <c r="C101" s="67"/>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9"/>
      <c r="AV101" s="33"/>
    </row>
    <row r="102" spans="1:48" ht="37.5" customHeight="1" x14ac:dyDescent="0.15">
      <c r="A102" s="14"/>
      <c r="B102" s="14"/>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2"/>
      <c r="AV102" s="33"/>
    </row>
    <row r="103" spans="1:48" ht="22.5" customHeight="1" x14ac:dyDescent="0.15"/>
    <row r="104" spans="1:48" ht="37.5" customHeight="1" x14ac:dyDescent="0.15">
      <c r="A104" s="14">
        <v>14</v>
      </c>
      <c r="B104" s="14"/>
      <c r="C104" s="21" t="s">
        <v>293</v>
      </c>
    </row>
    <row r="105" spans="1:48" ht="37.5" customHeight="1" x14ac:dyDescent="0.15">
      <c r="A105" s="14"/>
      <c r="B105" s="14"/>
      <c r="C105" s="64" t="s">
        <v>323</v>
      </c>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6"/>
      <c r="AV105" s="33"/>
    </row>
    <row r="106" spans="1:48" ht="37.5" customHeight="1" x14ac:dyDescent="0.15">
      <c r="A106" s="14"/>
      <c r="B106" s="14"/>
      <c r="C106" s="67"/>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9"/>
      <c r="AV106" s="33"/>
    </row>
    <row r="107" spans="1:48" ht="37.5" customHeight="1" x14ac:dyDescent="0.15">
      <c r="A107" s="14"/>
      <c r="B107" s="14"/>
      <c r="C107" s="67"/>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9"/>
      <c r="AV107" s="33"/>
    </row>
    <row r="108" spans="1:48" ht="37.5" customHeight="1" x14ac:dyDescent="0.15">
      <c r="A108" s="14"/>
      <c r="B108" s="14"/>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9"/>
      <c r="AV108" s="33"/>
    </row>
    <row r="109" spans="1:48" ht="37.5" customHeight="1" x14ac:dyDescent="0.15">
      <c r="A109" s="14"/>
      <c r="B109" s="14"/>
      <c r="C109" s="67"/>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9"/>
      <c r="AV109" s="33"/>
    </row>
    <row r="110" spans="1:48" ht="37.5" customHeight="1" x14ac:dyDescent="0.15">
      <c r="A110" s="14"/>
      <c r="B110" s="14"/>
      <c r="C110" s="67"/>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9"/>
      <c r="AV110" s="33"/>
    </row>
    <row r="111" spans="1:48" ht="37.5" customHeight="1" x14ac:dyDescent="0.15">
      <c r="A111" s="14"/>
      <c r="B111" s="14"/>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9"/>
      <c r="AV111" s="33"/>
    </row>
    <row r="112" spans="1:48" ht="37.5" customHeight="1" x14ac:dyDescent="0.15">
      <c r="A112" s="14"/>
      <c r="B112" s="14"/>
      <c r="C112" s="67"/>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9"/>
      <c r="AV112" s="33"/>
    </row>
    <row r="113" spans="1:109" ht="37.5" customHeight="1" x14ac:dyDescent="0.15">
      <c r="A113" s="14"/>
      <c r="B113" s="14"/>
      <c r="C113" s="67"/>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9"/>
      <c r="AV113" s="33"/>
    </row>
    <row r="114" spans="1:109" ht="37.5" customHeight="1" x14ac:dyDescent="0.15">
      <c r="A114" s="14"/>
      <c r="B114" s="14"/>
      <c r="C114" s="67"/>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9"/>
      <c r="AV114" s="33"/>
    </row>
    <row r="115" spans="1:109" ht="37.5" customHeight="1" x14ac:dyDescent="0.15">
      <c r="A115" s="14"/>
      <c r="B115" s="14"/>
      <c r="C115" s="67"/>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9"/>
      <c r="AV115" s="33"/>
    </row>
    <row r="116" spans="1:109" ht="37.5" customHeight="1" x14ac:dyDescent="0.15">
      <c r="A116" s="14"/>
      <c r="B116" s="14"/>
      <c r="C116" s="67"/>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9"/>
      <c r="AV116" s="33"/>
    </row>
    <row r="117" spans="1:109" ht="37.5" customHeight="1" x14ac:dyDescent="0.15">
      <c r="A117" s="14"/>
      <c r="B117" s="14"/>
      <c r="C117" s="67"/>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9"/>
      <c r="AV117" s="33"/>
    </row>
    <row r="118" spans="1:109" ht="37.5" customHeight="1" x14ac:dyDescent="0.15">
      <c r="A118" s="14"/>
      <c r="B118" s="14"/>
      <c r="C118" s="70"/>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2"/>
      <c r="AV118" s="33"/>
    </row>
    <row r="123" spans="1:109" ht="37.5" customHeight="1" x14ac:dyDescent="0.15">
      <c r="CA123" s="44" t="s">
        <v>294</v>
      </c>
      <c r="CB123" s="45" t="s">
        <v>1</v>
      </c>
      <c r="CC123" s="45" t="s">
        <v>0</v>
      </c>
      <c r="CD123" s="46" t="s">
        <v>295</v>
      </c>
      <c r="CE123" s="46" t="s">
        <v>221</v>
      </c>
      <c r="CF123" s="46" t="s">
        <v>231</v>
      </c>
      <c r="CG123" s="46" t="s">
        <v>223</v>
      </c>
      <c r="CH123" s="46" t="s">
        <v>232</v>
      </c>
      <c r="CI123" s="46" t="s">
        <v>233</v>
      </c>
      <c r="CJ123" s="46" t="s">
        <v>296</v>
      </c>
      <c r="CK123" s="46" t="s">
        <v>297</v>
      </c>
      <c r="CL123" s="46" t="s">
        <v>298</v>
      </c>
      <c r="CM123" s="46" t="s">
        <v>299</v>
      </c>
      <c r="CN123" s="46" t="s">
        <v>228</v>
      </c>
      <c r="CO123" s="46" t="s">
        <v>300</v>
      </c>
      <c r="CP123" s="46" t="s">
        <v>229</v>
      </c>
      <c r="CQ123" s="46" t="s">
        <v>301</v>
      </c>
      <c r="CR123" s="46" t="s">
        <v>230</v>
      </c>
      <c r="CS123" s="46" t="s">
        <v>302</v>
      </c>
      <c r="CT123" s="46" t="s">
        <v>303</v>
      </c>
      <c r="CU123" s="46" t="s">
        <v>234</v>
      </c>
      <c r="CV123" s="46" t="s">
        <v>235</v>
      </c>
      <c r="CW123" s="46" t="s">
        <v>236</v>
      </c>
      <c r="CX123" s="46" t="s">
        <v>240</v>
      </c>
      <c r="CY123" s="46" t="s">
        <v>239</v>
      </c>
      <c r="CZ123" s="46" t="s">
        <v>238</v>
      </c>
      <c r="DA123" s="46" t="s">
        <v>237</v>
      </c>
      <c r="DB123" s="46" t="s">
        <v>175</v>
      </c>
      <c r="DC123" s="46" t="s">
        <v>304</v>
      </c>
      <c r="DD123" s="46" t="s">
        <v>305</v>
      </c>
      <c r="DE123" s="46" t="s">
        <v>306</v>
      </c>
    </row>
    <row r="124" spans="1:109" ht="37.5" customHeight="1" x14ac:dyDescent="0.15">
      <c r="CA124" s="44" t="s">
        <v>307</v>
      </c>
      <c r="CB124" s="47">
        <f>F4</f>
        <v>2019</v>
      </c>
      <c r="CC124" s="47">
        <f>AM4</f>
        <v>1</v>
      </c>
      <c r="CD124" s="47" t="str">
        <f>K6</f>
        <v/>
      </c>
      <c r="CE124" s="47" t="str">
        <f>K8</f>
        <v>05</v>
      </c>
      <c r="CF124" s="48">
        <f>U8</f>
        <v>0</v>
      </c>
      <c r="CG124" s="49">
        <f>K10</f>
        <v>0</v>
      </c>
      <c r="CH124" s="47">
        <f>M12</f>
        <v>1975</v>
      </c>
      <c r="CI124" s="47">
        <f>R12</f>
        <v>4</v>
      </c>
      <c r="CJ124" s="49">
        <f>K14</f>
        <v>5</v>
      </c>
      <c r="CK124" s="49">
        <f>K16</f>
        <v>6155</v>
      </c>
      <c r="CL124" s="48" t="str">
        <f>K18</f>
        <v>宿泊サービス（旅館）</v>
      </c>
      <c r="CM124" s="47" t="str">
        <f>K20</f>
        <v>02</v>
      </c>
      <c r="CN124" s="48">
        <f>X20</f>
        <v>0</v>
      </c>
      <c r="CO124" s="47" t="str">
        <f>K22</f>
        <v/>
      </c>
      <c r="CP124" s="48">
        <f>X22</f>
        <v>0</v>
      </c>
      <c r="CQ124" s="47" t="str">
        <f>K24</f>
        <v/>
      </c>
      <c r="CR124" s="48">
        <f>X24</f>
        <v>0</v>
      </c>
      <c r="CS124" s="48" t="str">
        <f>C27</f>
        <v>閑散期の客室稼働率と売り上げの増加、それに伴う従業員の通年雇用（正社員）、さらに今までとは異なる高単価の客層を狙い販売の間口を広げるとともに、宿泊単価を上げ利益率向上を図るため、久美浜湾を借景とした「離れ棟」を別館として整備するにあたり、施策活用を行いたいとの相談であった。土地・建物の買取は済んでおり、一棟貸しで水辺を眺めることができる仕切りのない部屋と温泉設備などを整備したいという希望であり、本館からも離れていることから特別感を演出したデザインですすめることとなった。その結果、平成31年4月にオープンを行ったが、本館から離れた場所にあり、たどり着くまでのアプローチの整備もしておらず、駐車場もないことから、新館の玄関までたどり着くのに顧客の不満の声があり、特に雨天時は対応におわれ課題となっていた。新館を整備したにもかかわらず大々的な宣伝ができずにいることから、さらに小規模事業者持続化補助金を申請活用して環境改善を行い、広報活動を強化していくこととした。</v>
      </c>
      <c r="CT124" s="48" t="str">
        <f>C38</f>
        <v>相談時期として、エコノミックガーデニング支援事業などの補助金の募集は終了している状況であったが、平成31年4月には稼働開始したいとのことで次回の申請時期まで待つ猶予もなく、内容を整理した結果、京丹後市の「観光インフラ等整備補助金」を活用して、「一棟貸切宿の新オープンに伴う魅力ある温泉設備の新設事業」として630万円の申請を行うこととした。申請にあたり、主に宿泊利用されるターゲットの選定と効果の算定を中心に整理を行い、申請額どおりで交付決定いただき4月のオープンを迎えることとなった。事前のプラン掲載でゴールデンウイークには利用者があったが、いくつかの課題が見えてきたことにより、小規模事業者持続化補助金への申請を行うこととし、「離れ棟の環境整備による顧客満足度向上と広報活動による販路拡大」として申請支援を行った。5カ年の経営計画を作成するため、これまでの目の前の課題解決の考えを中長期化して再考していただき、プラン実行による計画数値を設定しながら整理を行い、一次公募において申請支援を完了した。なお、補助事業の実施項目としては以下のとおりとした。
１．離れ棟の玄関アプローチ付近の改善整備と駐車スペースの確保
２．旅行雑誌への掲載と広報パンフレットの配布・ＤＭ発送による広報活動の強化
３．ホームページやメルマガ、ＳＮＳを活用した効果的な情報拡散</v>
      </c>
      <c r="CU124" s="47">
        <f>J61</f>
        <v>0</v>
      </c>
      <c r="CV124" s="47">
        <f>J63</f>
        <v>1</v>
      </c>
      <c r="CW124" s="48" t="str">
        <f>Q65</f>
        <v>京丹後市観光インフラ整備事業補助金</v>
      </c>
      <c r="CX124" s="48">
        <f>Q67</f>
        <v>0</v>
      </c>
      <c r="CY124" s="48">
        <f>Q69</f>
        <v>0</v>
      </c>
      <c r="CZ124" s="48">
        <f>Q71</f>
        <v>0</v>
      </c>
      <c r="DA124" s="48">
        <f>Q73</f>
        <v>0</v>
      </c>
      <c r="DB124" s="48" t="str">
        <f>K76</f>
        <v>中小機構（地方事務局：京都府商工会連合会）、京丹後市（観光振興課）</v>
      </c>
      <c r="DC124" s="48" t="str">
        <f>C79</f>
        <v xml:space="preserve">事業実施前（持続化補助金申請中）であり、成果の記載はできないが、実施効果は以下のとおりとして見込んでいる。
【１年目の売上増加見込み】　※ 離れ棟の客室平均稼働率約33％、2名利用で換算
・平均客単価：29,000円（2019.7月現在）×20名＝580,000円（月売上）
・580千円　× 6カ月（5月～10月）＝ 3,480千円…①
・カニシーズン平均販売単価：40,000円 × 20名 ＝ 800,000円（月売上）
・800千円　× 2カ月（11～12月）＝ 1,600千円…②
・① ＋ ②　＝　5,080千円（１年目売上増加額）
【２年目の売上増加見込み】　※ 離れ棟の客室平均稼働率約40％、2名利用で換算
・平均客単価：30,000円×24名＝720,000円（月売上）
・720千円　× 7カ月（4月～10月）＝ 5,040千円…③
・カニシーズン平均販売単価：41,000円 × 24名 ＝ 984,000円（月売上）
・984千円　× 5カ月（1～3.11.12月）＝ 4,920千円…④
・③ ＋ ④　＝　9,960千円（２年目売上増加額）
【３年目の売上増加見込み】　※ 離れ棟の客室平均稼働率約41.5％、2名利用で換算
・平均客単価：32,000円×25名＝800,000円（月売上）
・800千円　× 7カ月（4月～10月）＝ 5,600千円…⑤
・カニシーズン平均販売単価：43,000円 × 25名 ＝ 1,075,000円（月売上）
・1,075千円× 5カ月（1～3.11.12月）＝ 5,375千円…⑥
・⑤ ＋ ⑥　＝　10,975千円（３年目売上増加額）
※ 本館はいずれも過去3年平均年間売上の60,000千円を維持するものとする
</v>
      </c>
      <c r="DD124" s="48" t="str">
        <f>C92</f>
        <v xml:space="preserve">事業実施前（持続化補助金申請中）であり、成果の記載はできないが、実施効果は以下のとおりとして見込んでいる。
【全体的な改善効果】
●利用客に不便をかけていたアプローチ環境を整備し、顧客満足度を高めることで、口コミ等の点数を上げ、さらなる予約増が見込める。
●各エージェントの丹後・久美浜エリア内の上位施設がエリアの売上の約8割を占めるため、順位の改善は集客効果が大きい。
●久美浜で唯一の完全離れ棟の環境整備を行い、他館とは差別化した圧倒的な地位を確保することで、久美浜地域の高価格帯の入込客のシェアを拡大することにつながる。
●SNSを使用し情報を広く拡散することで既存客だけでなく新規顧客につながる。頻繁に情報発信を行い当館の情報を刷り込むことで見込客の獲得につながる。
【サービス提供方法の改善効果】
●整備後は門近くにお客様の車を駐車していただけるため、その場所からお客様の荷物を運んだり、案内ができるようになるため効率的になる。
●また、離れ一棟貸しの特別感も演出でき、顧客満足度の向上につながる。
●夕食の案内の送迎の際には、足元が暗いため明かりを照らしながら送迎車までの距離を案内する必要があったが、照明を設置することによりその必要がなくなり、かつ安全にお客様を誘導することができる。
●客室の清掃を行う際、門の前まで車を寄せることができ、ゴミやシーツ等のリネン類の搬入・搬出の負担も軽減できる。
</v>
      </c>
      <c r="DE124" s="48" t="str">
        <f>C105</f>
        <v>特になし。</v>
      </c>
    </row>
  </sheetData>
  <sheetProtection password="CC2A" sheet="1" objects="1" scenarios="1"/>
  <dataConsolidate/>
  <mergeCells count="42">
    <mergeCell ref="C92:AU102"/>
    <mergeCell ref="C105:AU118"/>
    <mergeCell ref="O71:P71"/>
    <mergeCell ref="Q71:AU71"/>
    <mergeCell ref="O73:P73"/>
    <mergeCell ref="Q73:AU73"/>
    <mergeCell ref="K76:AU76"/>
    <mergeCell ref="C79:AU89"/>
    <mergeCell ref="C27:AU35"/>
    <mergeCell ref="C38:AU57"/>
    <mergeCell ref="K65:M65"/>
    <mergeCell ref="O65:P65"/>
    <mergeCell ref="Q65:AU65"/>
    <mergeCell ref="K67:M69"/>
    <mergeCell ref="O67:P67"/>
    <mergeCell ref="Q67:AU67"/>
    <mergeCell ref="O69:P69"/>
    <mergeCell ref="Q69:AU69"/>
    <mergeCell ref="K22:M22"/>
    <mergeCell ref="O22:V22"/>
    <mergeCell ref="X22:AU22"/>
    <mergeCell ref="K24:M24"/>
    <mergeCell ref="O24:V24"/>
    <mergeCell ref="X24:AU24"/>
    <mergeCell ref="K14:M14"/>
    <mergeCell ref="K16:M16"/>
    <mergeCell ref="K18:AQ18"/>
    <mergeCell ref="K20:M20"/>
    <mergeCell ref="O20:V20"/>
    <mergeCell ref="X20:AU20"/>
    <mergeCell ref="K8:M8"/>
    <mergeCell ref="O8:R8"/>
    <mergeCell ref="U8:AU8"/>
    <mergeCell ref="K10:M10"/>
    <mergeCell ref="K12:L12"/>
    <mergeCell ref="M12:O12"/>
    <mergeCell ref="C4:D4"/>
    <mergeCell ref="F4:H4"/>
    <mergeCell ref="I4:K4"/>
    <mergeCell ref="O4:AI4"/>
    <mergeCell ref="K6:M6"/>
    <mergeCell ref="O6:S6"/>
  </mergeCells>
  <phoneticPr fontId="3"/>
  <dataValidations count="6">
    <dataValidation type="custom" allowBlank="1" showInputMessage="1" showErrorMessage="1" sqref="X22:AU22 X24:AU24 X20:AU20">
      <formula1>K20="15"</formula1>
    </dataValidation>
    <dataValidation type="custom" allowBlank="1" showInputMessage="1" showErrorMessage="1" sqref="U8:AU8">
      <formula1>K8="06"</formula1>
    </dataValidation>
    <dataValidation type="whole" allowBlank="1" showInputMessage="1" showErrorMessage="1" sqref="R12">
      <formula1>1</formula1>
      <formula2>12</formula2>
    </dataValidation>
    <dataValidation type="whole" allowBlank="1" showInputMessage="1" showErrorMessage="1" sqref="K14:M14">
      <formula1>0</formula1>
      <formula2>9999</formula2>
    </dataValidation>
    <dataValidation type="whole" allowBlank="1" showInputMessage="1" showErrorMessage="1" sqref="K10:M10 K16:M16">
      <formula1>0</formula1>
      <formula2>99999</formula2>
    </dataValidation>
    <dataValidation type="whole" allowBlank="1" showInputMessage="1" showErrorMessage="1" sqref="F4:H4 M12:O12">
      <formula1>1</formula1>
      <formula2>9999</formula2>
    </dataValidation>
  </dataValidations>
  <pageMargins left="0.78740157480314965" right="0.39370078740157483" top="0.59055118110236227" bottom="0.59055118110236227" header="0.31496062992125984" footer="0.31496062992125984"/>
  <pageSetup paperSize="9" scale="41"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[3]ﾊﾟﾗﾒﾀ!#REF!</xm:f>
          </x14:formula1>
          <xm:sqref>K61 K63</xm:sqref>
        </x14:dataValidation>
        <x14:dataValidation type="list" allowBlank="1" showInputMessage="1" showErrorMessage="1">
          <x14:formula1>
            <xm:f>[3]ﾊﾟﾗﾒﾀ!#REF!</xm:f>
          </x14:formula1>
          <xm:sqref>O6:S6</xm:sqref>
        </x14:dataValidation>
        <x14:dataValidation type="list" allowBlank="1" showInputMessage="1" showErrorMessage="1">
          <x14:formula1>
            <xm:f>[3]ﾊﾟﾗﾒﾀ!#REF!</xm:f>
          </x14:formula1>
          <xm:sqref>O20 O22 O24</xm:sqref>
        </x14:dataValidation>
        <x14:dataValidation type="list" allowBlank="1" showInputMessage="1" showErrorMessage="1">
          <x14:formula1>
            <xm:f>[3]ﾊﾟﾗﾒﾀ!#REF!</xm:f>
          </x14:formula1>
          <xm:sqref>O8:R8</xm:sqref>
        </x14:dataValidation>
        <x14:dataValidation type="list" allowBlank="1" showInputMessage="1" showErrorMessage="1">
          <x14:formula1>
            <xm:f>[3]ﾊﾟﾗﾒﾀ!#REF!</xm:f>
          </x14:formula1>
          <xm:sqref>AM4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24"/>
  <sheetViews>
    <sheetView view="pageBreakPreview" zoomScale="70" zoomScaleNormal="70" zoomScaleSheetLayoutView="70" workbookViewId="0">
      <selection activeCell="R15" sqref="R15"/>
    </sheetView>
  </sheetViews>
  <sheetFormatPr defaultColWidth="9" defaultRowHeight="37.5" customHeight="1" x14ac:dyDescent="0.15"/>
  <cols>
    <col min="1" max="1" width="5.85546875" style="51" bestFit="1" customWidth="1"/>
    <col min="2" max="2" width="1.28515625" style="51" customWidth="1"/>
    <col min="3" max="4" width="6.28515625" style="51" customWidth="1"/>
    <col min="5" max="5" width="1.28515625" style="51" customWidth="1"/>
    <col min="6" max="6" width="6.28515625" style="51" customWidth="1"/>
    <col min="7" max="7" width="1.28515625" style="51" customWidth="1"/>
    <col min="8" max="9" width="6.28515625" style="51" customWidth="1"/>
    <col min="10" max="10" width="2.42578125" style="51" customWidth="1"/>
    <col min="11" max="11" width="6.28515625" style="51" customWidth="1"/>
    <col min="12" max="12" width="1.28515625" style="51" customWidth="1"/>
    <col min="13" max="13" width="6.28515625" style="51" customWidth="1"/>
    <col min="14" max="14" width="1.28515625" style="51" customWidth="1"/>
    <col min="15" max="16" width="6.28515625" style="51" customWidth="1"/>
    <col min="17" max="17" width="1.28515625" style="51" customWidth="1"/>
    <col min="18" max="19" width="6.28515625" style="51" customWidth="1"/>
    <col min="20" max="20" width="1.28515625" style="51" customWidth="1"/>
    <col min="21" max="22" width="6.28515625" style="51" customWidth="1"/>
    <col min="23" max="23" width="1.28515625" style="51" customWidth="1"/>
    <col min="24" max="25" width="6.28515625" style="51" customWidth="1"/>
    <col min="26" max="26" width="1.28515625" style="51" customWidth="1"/>
    <col min="27" max="27" width="6.28515625" style="51" customWidth="1"/>
    <col min="28" max="28" width="1.28515625" style="51" customWidth="1"/>
    <col min="29" max="30" width="6.28515625" style="51" customWidth="1"/>
    <col min="31" max="31" width="1.28515625" style="51" customWidth="1"/>
    <col min="32" max="33" width="6.28515625" style="51" customWidth="1"/>
    <col min="34" max="34" width="1.28515625" style="51" customWidth="1"/>
    <col min="35" max="36" width="6.28515625" style="51" customWidth="1"/>
    <col min="37" max="37" width="1.28515625" style="51" customWidth="1"/>
    <col min="38" max="39" width="6.28515625" style="51" customWidth="1"/>
    <col min="40" max="40" width="1.28515625" style="51" customWidth="1"/>
    <col min="41" max="43" width="6.28515625" style="51" customWidth="1"/>
    <col min="44" max="44" width="1.28515625" style="51" customWidth="1"/>
    <col min="45" max="46" width="6.28515625" style="51" customWidth="1"/>
    <col min="47" max="47" width="5" style="51" customWidth="1"/>
    <col min="48" max="48" width="1.28515625" style="30" customWidth="1"/>
    <col min="49" max="78" width="6.28515625" style="51" customWidth="1"/>
    <col min="79" max="79" width="12.7109375" style="51" bestFit="1" customWidth="1"/>
    <col min="80" max="80" width="7.42578125" style="51" bestFit="1" customWidth="1"/>
    <col min="81" max="81" width="9.85546875" style="51" bestFit="1" customWidth="1"/>
    <col min="82" max="82" width="20.42578125" style="51" bestFit="1" customWidth="1"/>
    <col min="83" max="83" width="9.140625" style="51" bestFit="1" customWidth="1"/>
    <col min="84" max="84" width="20.42578125" style="51" bestFit="1" customWidth="1"/>
    <col min="85" max="89" width="12.7109375" style="51" bestFit="1" customWidth="1"/>
    <col min="90" max="90" width="36.140625" style="51" bestFit="1" customWidth="1"/>
    <col min="91" max="91" width="24.42578125" style="51" bestFit="1" customWidth="1"/>
    <col min="92" max="92" width="36.140625" style="51" bestFit="1" customWidth="1"/>
    <col min="93" max="93" width="24.42578125" style="51" bestFit="1" customWidth="1"/>
    <col min="94" max="94" width="36.140625" style="51" bestFit="1" customWidth="1"/>
    <col min="95" max="95" width="24.42578125" style="51" bestFit="1" customWidth="1"/>
    <col min="96" max="96" width="36.140625" style="51" bestFit="1" customWidth="1"/>
    <col min="97" max="97" width="28.28515625" style="51" bestFit="1" customWidth="1"/>
    <col min="98" max="100" width="16.5703125" style="51" bestFit="1" customWidth="1"/>
    <col min="101" max="105" width="24.42578125" style="51" bestFit="1" customWidth="1"/>
    <col min="106" max="106" width="16.5703125" style="51" bestFit="1" customWidth="1"/>
    <col min="107" max="107" width="36.140625" style="51" bestFit="1" customWidth="1"/>
    <col min="108" max="108" width="43.85546875" style="51" bestFit="1" customWidth="1"/>
    <col min="109" max="109" width="31.7109375" style="51" bestFit="1" customWidth="1"/>
    <col min="110" max="265" width="6.28515625" style="51" customWidth="1"/>
    <col min="266" max="16384" width="9" style="51"/>
  </cols>
  <sheetData>
    <row r="1" spans="1:79" ht="15" customHeight="1" x14ac:dyDescent="0.15">
      <c r="CA1" s="51" t="s">
        <v>249</v>
      </c>
    </row>
    <row r="2" spans="1:79" ht="61.5" customHeight="1" x14ac:dyDescent="0.15"/>
    <row r="3" spans="1:79" ht="30" customHeight="1" x14ac:dyDescent="0.15"/>
    <row r="4" spans="1:79" s="7" customFormat="1" ht="52.5" customHeight="1" x14ac:dyDescent="0.15">
      <c r="C4" s="74" t="s">
        <v>189</v>
      </c>
      <c r="D4" s="74"/>
      <c r="E4" s="53"/>
      <c r="F4" s="75">
        <v>2019</v>
      </c>
      <c r="G4" s="76"/>
      <c r="H4" s="77"/>
      <c r="I4" s="78" t="s">
        <v>1</v>
      </c>
      <c r="J4" s="78"/>
      <c r="K4" s="78"/>
      <c r="L4" s="53"/>
      <c r="M4" s="53"/>
      <c r="N4" s="53"/>
      <c r="O4" s="73" t="s">
        <v>263</v>
      </c>
      <c r="P4" s="73"/>
      <c r="Q4" s="73"/>
      <c r="R4" s="73"/>
      <c r="S4" s="73"/>
      <c r="T4" s="73"/>
      <c r="U4" s="73"/>
      <c r="V4" s="73"/>
      <c r="W4" s="73"/>
      <c r="X4" s="73"/>
      <c r="Y4" s="73"/>
      <c r="Z4" s="73"/>
      <c r="AA4" s="73"/>
      <c r="AB4" s="73"/>
      <c r="AC4" s="73"/>
      <c r="AD4" s="73"/>
      <c r="AE4" s="73"/>
      <c r="AF4" s="73"/>
      <c r="AG4" s="73"/>
      <c r="AH4" s="73"/>
      <c r="AI4" s="73"/>
      <c r="AJ4" s="52"/>
      <c r="AK4" s="8"/>
      <c r="AL4" s="11" t="s">
        <v>4</v>
      </c>
      <c r="AM4" s="26">
        <v>1</v>
      </c>
      <c r="AN4" s="51" t="s">
        <v>0</v>
      </c>
      <c r="AO4" s="51"/>
      <c r="AP4" s="51"/>
      <c r="AV4" s="31"/>
    </row>
    <row r="5" spans="1:79" ht="30" customHeight="1" x14ac:dyDescent="0.15">
      <c r="A5" s="14"/>
    </row>
    <row r="6" spans="1:79" ht="37.5" customHeight="1" x14ac:dyDescent="0.15">
      <c r="A6" s="14">
        <v>1</v>
      </c>
      <c r="B6" s="14"/>
      <c r="C6" s="51" t="s">
        <v>264</v>
      </c>
      <c r="K6" s="55" t="str">
        <f>IF(O6="","",VLOOKUP(O6,[4]ﾊﾟﾗﾒﾀ!G2:H27,2,FALSE))</f>
        <v/>
      </c>
      <c r="L6" s="55"/>
      <c r="M6" s="55"/>
      <c r="O6" s="56"/>
      <c r="P6" s="56"/>
      <c r="Q6" s="56"/>
      <c r="R6" s="56"/>
      <c r="S6" s="56"/>
      <c r="AG6" s="9"/>
    </row>
    <row r="7" spans="1:79" ht="22.5" customHeight="1" x14ac:dyDescent="0.15">
      <c r="A7" s="14"/>
    </row>
    <row r="8" spans="1:79" ht="37.5" customHeight="1" x14ac:dyDescent="0.15">
      <c r="A8" s="14">
        <v>2</v>
      </c>
      <c r="B8" s="14"/>
      <c r="C8" s="51" t="s">
        <v>265</v>
      </c>
      <c r="K8" s="55" t="str">
        <f>IF(O8="","",VLOOKUP(O8,[4]ﾊﾟﾗﾒﾀ!I2:J7,2,FALSE))</f>
        <v>01</v>
      </c>
      <c r="L8" s="55"/>
      <c r="M8" s="55"/>
      <c r="O8" s="56" t="s">
        <v>130</v>
      </c>
      <c r="P8" s="56"/>
      <c r="Q8" s="56"/>
      <c r="R8" s="56"/>
      <c r="U8" s="57"/>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row>
    <row r="9" spans="1:79" ht="22.5" customHeight="1" x14ac:dyDescent="0.15">
      <c r="A9" s="14"/>
      <c r="U9" s="35" t="s">
        <v>191</v>
      </c>
    </row>
    <row r="10" spans="1:79" ht="37.5" customHeight="1" x14ac:dyDescent="0.15">
      <c r="A10" s="14">
        <v>3</v>
      </c>
      <c r="B10" s="14"/>
      <c r="C10" s="51" t="s">
        <v>266</v>
      </c>
      <c r="K10" s="60"/>
      <c r="L10" s="60"/>
      <c r="M10" s="60"/>
      <c r="O10" s="51" t="s">
        <v>145</v>
      </c>
      <c r="AG10" s="9"/>
    </row>
    <row r="11" spans="1:79" ht="22.5" customHeight="1" x14ac:dyDescent="0.15"/>
    <row r="12" spans="1:79" ht="37.5" customHeight="1" x14ac:dyDescent="0.15">
      <c r="A12" s="14">
        <v>4</v>
      </c>
      <c r="B12" s="14"/>
      <c r="C12" s="51" t="s">
        <v>267</v>
      </c>
      <c r="K12" s="79" t="s">
        <v>189</v>
      </c>
      <c r="L12" s="79"/>
      <c r="M12" s="80">
        <v>1950</v>
      </c>
      <c r="N12" s="81"/>
      <c r="O12" s="82"/>
      <c r="P12" s="11" t="s">
        <v>142</v>
      </c>
      <c r="R12" s="54">
        <v>1</v>
      </c>
      <c r="S12" s="11" t="s">
        <v>143</v>
      </c>
      <c r="AG12" s="9"/>
    </row>
    <row r="13" spans="1:79" ht="22.5" customHeight="1" x14ac:dyDescent="0.15"/>
    <row r="14" spans="1:79" ht="37.5" customHeight="1" x14ac:dyDescent="0.15">
      <c r="A14" s="14">
        <v>5</v>
      </c>
      <c r="B14" s="14"/>
      <c r="C14" s="51" t="s">
        <v>268</v>
      </c>
      <c r="K14" s="60">
        <v>1</v>
      </c>
      <c r="L14" s="60"/>
      <c r="M14" s="60"/>
      <c r="O14" s="11" t="s">
        <v>144</v>
      </c>
      <c r="AG14" s="9"/>
    </row>
    <row r="15" spans="1:79" ht="22.5" customHeight="1" x14ac:dyDescent="0.15"/>
    <row r="16" spans="1:79" ht="37.5" customHeight="1" x14ac:dyDescent="0.15">
      <c r="A16" s="14">
        <v>6</v>
      </c>
      <c r="B16" s="14"/>
      <c r="C16" s="51" t="s">
        <v>269</v>
      </c>
      <c r="K16" s="61">
        <v>1259</v>
      </c>
      <c r="L16" s="62"/>
      <c r="M16" s="63"/>
      <c r="O16" s="51" t="s">
        <v>145</v>
      </c>
      <c r="AG16" s="9"/>
    </row>
    <row r="17" spans="1:48" ht="22.5" customHeight="1" x14ac:dyDescent="0.15"/>
    <row r="18" spans="1:48" ht="37.5" customHeight="1" x14ac:dyDescent="0.15">
      <c r="A18" s="14">
        <v>7</v>
      </c>
      <c r="B18" s="14"/>
      <c r="C18" s="51" t="s">
        <v>270</v>
      </c>
      <c r="K18" s="57" t="s">
        <v>324</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row>
    <row r="19" spans="1:48" ht="22.5" customHeight="1" x14ac:dyDescent="0.15"/>
    <row r="20" spans="1:48" ht="37.5" customHeight="1" x14ac:dyDescent="0.15">
      <c r="A20" s="14">
        <v>8</v>
      </c>
      <c r="B20" s="14"/>
      <c r="C20" s="51" t="s">
        <v>272</v>
      </c>
      <c r="H20" s="23" t="s">
        <v>273</v>
      </c>
      <c r="I20" s="11">
        <v>1</v>
      </c>
      <c r="J20" s="22" t="s">
        <v>274</v>
      </c>
      <c r="K20" s="55" t="str">
        <f>IF(O20="","",VLOOKUP(O20,[4]ﾊﾟﾗﾒﾀ!K2:L16,2,FALSE))</f>
        <v>01</v>
      </c>
      <c r="L20" s="55"/>
      <c r="M20" s="55"/>
      <c r="O20" s="56" t="s">
        <v>325</v>
      </c>
      <c r="P20" s="56"/>
      <c r="Q20" s="56"/>
      <c r="R20" s="56"/>
      <c r="S20" s="56"/>
      <c r="T20" s="56"/>
      <c r="U20" s="56"/>
      <c r="V20" s="56"/>
      <c r="X20" s="57"/>
      <c r="Y20" s="58"/>
      <c r="Z20" s="58"/>
      <c r="AA20" s="58"/>
      <c r="AB20" s="58"/>
      <c r="AC20" s="58"/>
      <c r="AD20" s="58"/>
      <c r="AE20" s="58"/>
      <c r="AF20" s="58"/>
      <c r="AG20" s="58"/>
      <c r="AH20" s="58"/>
      <c r="AI20" s="58"/>
      <c r="AJ20" s="58"/>
      <c r="AK20" s="58"/>
      <c r="AL20" s="58"/>
      <c r="AM20" s="58"/>
      <c r="AN20" s="58"/>
      <c r="AO20" s="58"/>
      <c r="AP20" s="58"/>
      <c r="AQ20" s="58"/>
      <c r="AR20" s="58"/>
      <c r="AS20" s="58"/>
      <c r="AT20" s="58"/>
      <c r="AU20" s="59"/>
      <c r="AV20" s="32"/>
    </row>
    <row r="21" spans="1:48" ht="15" customHeight="1" x14ac:dyDescent="0.15">
      <c r="X21" s="35" t="s">
        <v>191</v>
      </c>
    </row>
    <row r="22" spans="1:48" ht="37.5" customHeight="1" x14ac:dyDescent="0.15">
      <c r="A22" s="14"/>
      <c r="B22" s="14"/>
      <c r="H22" s="23" t="s">
        <v>273</v>
      </c>
      <c r="I22" s="11">
        <v>2</v>
      </c>
      <c r="J22" s="22" t="s">
        <v>274</v>
      </c>
      <c r="K22" s="55" t="str">
        <f>IF(O22="","",VLOOKUP(O22,[4]ﾊﾟﾗﾒﾀ!K2:L16,2,FALSE))</f>
        <v>03</v>
      </c>
      <c r="L22" s="55"/>
      <c r="M22" s="55"/>
      <c r="O22" s="56" t="s">
        <v>252</v>
      </c>
      <c r="P22" s="56"/>
      <c r="Q22" s="56"/>
      <c r="R22" s="56"/>
      <c r="S22" s="56"/>
      <c r="T22" s="56"/>
      <c r="U22" s="56"/>
      <c r="V22" s="56"/>
      <c r="X22" s="57"/>
      <c r="Y22" s="58"/>
      <c r="Z22" s="58"/>
      <c r="AA22" s="58"/>
      <c r="AB22" s="58"/>
      <c r="AC22" s="58"/>
      <c r="AD22" s="58"/>
      <c r="AE22" s="58"/>
      <c r="AF22" s="58"/>
      <c r="AG22" s="58"/>
      <c r="AH22" s="58"/>
      <c r="AI22" s="58"/>
      <c r="AJ22" s="58"/>
      <c r="AK22" s="58"/>
      <c r="AL22" s="58"/>
      <c r="AM22" s="58"/>
      <c r="AN22" s="58"/>
      <c r="AO22" s="58"/>
      <c r="AP22" s="58"/>
      <c r="AQ22" s="58"/>
      <c r="AR22" s="58"/>
      <c r="AS22" s="58"/>
      <c r="AT22" s="58"/>
      <c r="AU22" s="59"/>
      <c r="AV22" s="32"/>
    </row>
    <row r="23" spans="1:48" ht="15" customHeight="1" x14ac:dyDescent="0.15">
      <c r="X23" s="35" t="s">
        <v>191</v>
      </c>
    </row>
    <row r="24" spans="1:48" ht="37.5" customHeight="1" x14ac:dyDescent="0.15">
      <c r="A24" s="14"/>
      <c r="B24" s="14"/>
      <c r="H24" s="23" t="s">
        <v>273</v>
      </c>
      <c r="I24" s="11">
        <v>3</v>
      </c>
      <c r="J24" s="22" t="s">
        <v>274</v>
      </c>
      <c r="K24" s="55" t="str">
        <f>IF(O24="","",VLOOKUP(O24,[4]ﾊﾟﾗﾒﾀ!K2:L16,2,FALSE))</f>
        <v>04</v>
      </c>
      <c r="L24" s="55"/>
      <c r="M24" s="55"/>
      <c r="O24" s="56" t="s">
        <v>326</v>
      </c>
      <c r="P24" s="56"/>
      <c r="Q24" s="56"/>
      <c r="R24" s="56"/>
      <c r="S24" s="56"/>
      <c r="T24" s="56"/>
      <c r="U24" s="56"/>
      <c r="V24" s="56"/>
      <c r="X24" s="57"/>
      <c r="Y24" s="58"/>
      <c r="Z24" s="58"/>
      <c r="AA24" s="58"/>
      <c r="AB24" s="58"/>
      <c r="AC24" s="58"/>
      <c r="AD24" s="58"/>
      <c r="AE24" s="58"/>
      <c r="AF24" s="58"/>
      <c r="AG24" s="58"/>
      <c r="AH24" s="58"/>
      <c r="AI24" s="58"/>
      <c r="AJ24" s="58"/>
      <c r="AK24" s="58"/>
      <c r="AL24" s="58"/>
      <c r="AM24" s="58"/>
      <c r="AN24" s="58"/>
      <c r="AO24" s="58"/>
      <c r="AP24" s="58"/>
      <c r="AQ24" s="58"/>
      <c r="AR24" s="58"/>
      <c r="AS24" s="58"/>
      <c r="AT24" s="58"/>
      <c r="AU24" s="59"/>
      <c r="AV24" s="32"/>
    </row>
    <row r="25" spans="1:48" ht="22.5" customHeight="1" x14ac:dyDescent="0.15">
      <c r="X25" s="35" t="s">
        <v>191</v>
      </c>
    </row>
    <row r="26" spans="1:48" ht="37.5" customHeight="1" x14ac:dyDescent="0.15">
      <c r="A26" s="14">
        <v>9</v>
      </c>
      <c r="B26" s="14"/>
      <c r="C26" s="51" t="s">
        <v>277</v>
      </c>
    </row>
    <row r="27" spans="1:48" ht="37.5" customHeight="1" x14ac:dyDescent="0.15">
      <c r="A27" s="14"/>
      <c r="B27" s="14"/>
      <c r="C27" s="64" t="s">
        <v>327</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V27" s="33"/>
    </row>
    <row r="28" spans="1:48" ht="37.5" customHeight="1" x14ac:dyDescent="0.15">
      <c r="A28" s="14"/>
      <c r="B28" s="14"/>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9"/>
      <c r="AV28" s="33"/>
    </row>
    <row r="29" spans="1:48" ht="37.5" customHeight="1" x14ac:dyDescent="0.15">
      <c r="A29" s="14"/>
      <c r="B29" s="14"/>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9"/>
      <c r="AV29" s="33"/>
    </row>
    <row r="30" spans="1:48" ht="37.5" customHeight="1" x14ac:dyDescent="0.15">
      <c r="A30" s="14"/>
      <c r="B30" s="14"/>
      <c r="C30" s="67"/>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9"/>
      <c r="AV30" s="33"/>
    </row>
    <row r="31" spans="1:48" ht="37.5" customHeight="1" x14ac:dyDescent="0.15">
      <c r="A31" s="14"/>
      <c r="B31" s="14"/>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9"/>
      <c r="AV31" s="33"/>
    </row>
    <row r="32" spans="1:48" ht="37.5" customHeight="1" x14ac:dyDescent="0.15">
      <c r="A32" s="14"/>
      <c r="B32" s="14"/>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9"/>
      <c r="AV32" s="33"/>
    </row>
    <row r="33" spans="1:48" ht="37.5" customHeight="1" x14ac:dyDescent="0.15">
      <c r="A33" s="14"/>
      <c r="B33" s="14"/>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9"/>
      <c r="AV33" s="33"/>
    </row>
    <row r="34" spans="1:48" ht="37.5" customHeight="1" x14ac:dyDescent="0.15">
      <c r="A34" s="14"/>
      <c r="B34" s="14"/>
      <c r="C34" s="67"/>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9"/>
      <c r="AV34" s="33"/>
    </row>
    <row r="35" spans="1:48" ht="37.5" customHeight="1" x14ac:dyDescent="0.15">
      <c r="A35" s="14"/>
      <c r="B35" s="1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2"/>
      <c r="AV35" s="33"/>
    </row>
    <row r="36" spans="1:48" ht="22.5" customHeight="1" x14ac:dyDescent="0.15"/>
    <row r="37" spans="1:48" ht="37.5" customHeight="1" x14ac:dyDescent="0.15">
      <c r="A37" s="14">
        <v>10</v>
      </c>
      <c r="B37" s="14"/>
      <c r="C37" s="51" t="s">
        <v>279</v>
      </c>
    </row>
    <row r="38" spans="1:48" ht="37.5" customHeight="1" x14ac:dyDescent="0.15">
      <c r="A38" s="14"/>
      <c r="B38" s="14"/>
      <c r="C38" s="64" t="s">
        <v>328</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6"/>
      <c r="AV38" s="33"/>
    </row>
    <row r="39" spans="1:48" ht="37.5" customHeight="1" x14ac:dyDescent="0.15">
      <c r="A39" s="14"/>
      <c r="B39" s="14"/>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9"/>
      <c r="AV39" s="33"/>
    </row>
    <row r="40" spans="1:48" ht="37.5" customHeight="1" x14ac:dyDescent="0.15">
      <c r="A40" s="14"/>
      <c r="B40" s="14"/>
      <c r="C40" s="67"/>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9"/>
      <c r="AV40" s="33"/>
    </row>
    <row r="41" spans="1:48" ht="37.5" customHeight="1" x14ac:dyDescent="0.15">
      <c r="A41" s="14"/>
      <c r="B41" s="14"/>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9"/>
      <c r="AV41" s="33"/>
    </row>
    <row r="42" spans="1:48" ht="37.5" customHeight="1" x14ac:dyDescent="0.15">
      <c r="A42" s="14"/>
      <c r="B42" s="14"/>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9"/>
      <c r="AV42" s="33"/>
    </row>
    <row r="43" spans="1:48" ht="37.5" customHeight="1" x14ac:dyDescent="0.15">
      <c r="A43" s="14"/>
      <c r="B43" s="14"/>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9"/>
      <c r="AV43" s="33"/>
    </row>
    <row r="44" spans="1:48" ht="37.5" customHeight="1" x14ac:dyDescent="0.15">
      <c r="A44" s="14"/>
      <c r="B44" s="14"/>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9"/>
      <c r="AV44" s="33"/>
    </row>
    <row r="45" spans="1:48" ht="37.5" customHeight="1" x14ac:dyDescent="0.15">
      <c r="A45" s="14"/>
      <c r="B45" s="14"/>
      <c r="C45" s="67"/>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9"/>
      <c r="AV45" s="33"/>
    </row>
    <row r="46" spans="1:48" ht="37.5" customHeight="1" x14ac:dyDescent="0.15">
      <c r="A46" s="14"/>
      <c r="B46" s="14"/>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9"/>
      <c r="AV46" s="33"/>
    </row>
    <row r="47" spans="1:48" ht="37.5" customHeight="1" x14ac:dyDescent="0.15">
      <c r="A47" s="14"/>
      <c r="B47" s="14"/>
      <c r="C47" s="67"/>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9"/>
      <c r="AV47" s="33"/>
    </row>
    <row r="48" spans="1:48" ht="37.5" customHeight="1" x14ac:dyDescent="0.15">
      <c r="A48" s="14"/>
      <c r="B48" s="14"/>
      <c r="C48" s="67"/>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9"/>
      <c r="AV48" s="33"/>
    </row>
    <row r="49" spans="1:48" ht="37.5" customHeight="1" x14ac:dyDescent="0.15">
      <c r="A49" s="14"/>
      <c r="B49" s="14"/>
      <c r="C49" s="67"/>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9"/>
      <c r="AV49" s="33"/>
    </row>
    <row r="50" spans="1:48" ht="37.5" customHeight="1" x14ac:dyDescent="0.15">
      <c r="A50" s="14"/>
      <c r="B50" s="14"/>
      <c r="C50" s="67"/>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9"/>
      <c r="AV50" s="33"/>
    </row>
    <row r="51" spans="1:48" ht="37.5" customHeight="1" x14ac:dyDescent="0.15">
      <c r="A51" s="14"/>
      <c r="B51" s="14"/>
      <c r="C51" s="67"/>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9"/>
      <c r="AV51" s="33"/>
    </row>
    <row r="52" spans="1:48" ht="37.5" customHeight="1" x14ac:dyDescent="0.15">
      <c r="A52" s="14"/>
      <c r="B52" s="14"/>
      <c r="C52" s="67"/>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9"/>
      <c r="AV52" s="33"/>
    </row>
    <row r="53" spans="1:48" ht="37.5" customHeight="1" x14ac:dyDescent="0.15">
      <c r="A53" s="14"/>
      <c r="B53" s="14"/>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9"/>
      <c r="AV53" s="33"/>
    </row>
    <row r="54" spans="1:48" ht="37.5" customHeight="1" x14ac:dyDescent="0.15">
      <c r="A54" s="14"/>
      <c r="B54" s="14"/>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9"/>
      <c r="AV54" s="33"/>
    </row>
    <row r="55" spans="1:48" ht="37.5" customHeight="1" x14ac:dyDescent="0.15">
      <c r="A55" s="14"/>
      <c r="B55" s="14"/>
      <c r="C55" s="67"/>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9"/>
      <c r="AV55" s="33"/>
    </row>
    <row r="56" spans="1:48" ht="37.5" customHeight="1" x14ac:dyDescent="0.15">
      <c r="A56" s="14"/>
      <c r="B56" s="14"/>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9"/>
      <c r="AV56" s="33"/>
    </row>
    <row r="57" spans="1:48" ht="45" customHeight="1" x14ac:dyDescent="0.15">
      <c r="A57" s="14"/>
      <c r="B57" s="14"/>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2"/>
      <c r="AV57" s="33"/>
    </row>
    <row r="58" spans="1:48" ht="22.5" customHeight="1" x14ac:dyDescent="0.15"/>
    <row r="59" spans="1:48" ht="22.5" customHeight="1" x14ac:dyDescent="0.15"/>
    <row r="60" spans="1:48" ht="37.5" customHeight="1" x14ac:dyDescent="0.15">
      <c r="A60" s="14">
        <v>11</v>
      </c>
      <c r="B60" s="14"/>
      <c r="C60" s="51" t="s">
        <v>281</v>
      </c>
    </row>
    <row r="61" spans="1:48" ht="37.5" customHeight="1" x14ac:dyDescent="0.15">
      <c r="A61" s="14"/>
      <c r="B61" s="14"/>
      <c r="D61" s="51" t="s">
        <v>174</v>
      </c>
      <c r="J61" s="36">
        <f>IF(K61="",0,VLOOKUP(K61,[4]ﾊﾟﾗﾒﾀ!M2:N2,2,FALSE))</f>
        <v>0</v>
      </c>
      <c r="K61" s="10"/>
      <c r="M61" s="51" t="s">
        <v>192</v>
      </c>
    </row>
    <row r="62" spans="1:48" ht="7.5" customHeight="1" x14ac:dyDescent="0.15"/>
    <row r="63" spans="1:48" ht="37.5" customHeight="1" x14ac:dyDescent="0.15">
      <c r="A63" s="14"/>
      <c r="B63" s="14"/>
      <c r="J63" s="36">
        <f>IF(K63="",0,VLOOKUP(K63,[4]ﾊﾟﾗﾒﾀ!M2:N2,2,FALSE))</f>
        <v>1</v>
      </c>
      <c r="K63" s="10" t="s">
        <v>254</v>
      </c>
      <c r="M63" s="51" t="s">
        <v>282</v>
      </c>
    </row>
    <row r="64" spans="1:48" ht="7.5" customHeight="1" x14ac:dyDescent="0.15"/>
    <row r="65" spans="1:48" ht="37.5" customHeight="1" x14ac:dyDescent="0.15">
      <c r="A65" s="14"/>
      <c r="B65" s="14"/>
      <c r="K65" s="83" t="s">
        <v>182</v>
      </c>
      <c r="L65" s="83"/>
      <c r="M65" s="83"/>
      <c r="O65" s="84" t="s">
        <v>283</v>
      </c>
      <c r="P65" s="85"/>
      <c r="Q65" s="57"/>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32"/>
    </row>
    <row r="66" spans="1:48" ht="7.5" customHeight="1" x14ac:dyDescent="0.15"/>
    <row r="67" spans="1:48" ht="37.5" customHeight="1" x14ac:dyDescent="0.15">
      <c r="A67" s="14"/>
      <c r="B67" s="14"/>
      <c r="K67" s="86" t="s">
        <v>188</v>
      </c>
      <c r="L67" s="86"/>
      <c r="M67" s="86"/>
      <c r="O67" s="84" t="s">
        <v>284</v>
      </c>
      <c r="P67" s="85"/>
      <c r="Q67" s="57"/>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32"/>
    </row>
    <row r="68" spans="1:48" ht="7.5" customHeight="1" x14ac:dyDescent="0.15">
      <c r="K68" s="86"/>
      <c r="L68" s="86"/>
      <c r="M68" s="86"/>
    </row>
    <row r="69" spans="1:48" ht="37.5" customHeight="1" x14ac:dyDescent="0.15">
      <c r="A69" s="14"/>
      <c r="B69" s="14"/>
      <c r="K69" s="86"/>
      <c r="L69" s="86"/>
      <c r="M69" s="86"/>
      <c r="O69" s="84" t="s">
        <v>285</v>
      </c>
      <c r="P69" s="85"/>
      <c r="Q69" s="57"/>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32"/>
    </row>
    <row r="70" spans="1:48" ht="7.5" customHeight="1" x14ac:dyDescent="0.15"/>
    <row r="71" spans="1:48" ht="37.5" customHeight="1" x14ac:dyDescent="0.15">
      <c r="A71" s="14"/>
      <c r="B71" s="14"/>
      <c r="O71" s="84" t="s">
        <v>286</v>
      </c>
      <c r="P71" s="85"/>
      <c r="Q71" s="57"/>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32"/>
    </row>
    <row r="72" spans="1:48" ht="7.5" customHeight="1" x14ac:dyDescent="0.15"/>
    <row r="73" spans="1:48" ht="37.5" customHeight="1" x14ac:dyDescent="0.15">
      <c r="A73" s="14"/>
      <c r="B73" s="14"/>
      <c r="E73" s="8"/>
      <c r="F73" s="8"/>
      <c r="G73" s="8"/>
      <c r="H73" s="8"/>
      <c r="I73" s="8"/>
      <c r="J73" s="8"/>
      <c r="K73" s="8"/>
      <c r="L73" s="8"/>
      <c r="M73" s="8"/>
      <c r="N73" s="8"/>
      <c r="O73" s="84" t="s">
        <v>287</v>
      </c>
      <c r="P73" s="85"/>
      <c r="Q73" s="57"/>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32"/>
    </row>
    <row r="74" spans="1:48" ht="15" customHeight="1" x14ac:dyDescent="0.1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34"/>
    </row>
    <row r="75" spans="1:48" ht="15" customHeight="1" x14ac:dyDescent="0.15"/>
    <row r="76" spans="1:48" ht="37.5" customHeight="1" x14ac:dyDescent="0.15">
      <c r="A76" s="14"/>
      <c r="B76" s="14"/>
      <c r="D76" s="51" t="s">
        <v>175</v>
      </c>
      <c r="K76" s="57" t="s">
        <v>329</v>
      </c>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9"/>
      <c r="AV76" s="32"/>
    </row>
    <row r="77" spans="1:48" ht="15" customHeight="1" x14ac:dyDescent="0.15"/>
    <row r="78" spans="1:48" ht="37.5" customHeight="1" x14ac:dyDescent="0.15">
      <c r="A78" s="14">
        <v>12</v>
      </c>
      <c r="B78" s="14"/>
      <c r="C78" s="51" t="s">
        <v>289</v>
      </c>
    </row>
    <row r="79" spans="1:48" ht="37.5" customHeight="1" x14ac:dyDescent="0.15">
      <c r="A79" s="14"/>
      <c r="B79" s="14"/>
      <c r="C79" s="64" t="s">
        <v>330</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6"/>
      <c r="AV79" s="33"/>
    </row>
    <row r="80" spans="1:48" ht="37.5" customHeight="1" x14ac:dyDescent="0.15">
      <c r="A80" s="14"/>
      <c r="B80" s="14"/>
      <c r="C80" s="67"/>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9"/>
      <c r="AV80" s="33"/>
    </row>
    <row r="81" spans="1:48" ht="37.5" customHeight="1" x14ac:dyDescent="0.15">
      <c r="A81" s="14"/>
      <c r="B81" s="14"/>
      <c r="C81" s="67"/>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9"/>
      <c r="AV81" s="33"/>
    </row>
    <row r="82" spans="1:48" ht="37.5" customHeight="1" x14ac:dyDescent="0.15">
      <c r="A82" s="14"/>
      <c r="B82" s="14"/>
      <c r="C82" s="67"/>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33"/>
    </row>
    <row r="83" spans="1:48" ht="37.5" customHeight="1" x14ac:dyDescent="0.15">
      <c r="A83" s="14"/>
      <c r="B83" s="14"/>
      <c r="C83" s="67"/>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9"/>
      <c r="AV83" s="33"/>
    </row>
    <row r="84" spans="1:48" ht="37.5" customHeight="1" x14ac:dyDescent="0.15">
      <c r="A84" s="14"/>
      <c r="B84" s="14"/>
      <c r="C84" s="67"/>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9"/>
      <c r="AV84" s="33"/>
    </row>
    <row r="85" spans="1:48" ht="37.5" customHeight="1" x14ac:dyDescent="0.15">
      <c r="A85" s="14"/>
      <c r="B85" s="14"/>
      <c r="C85" s="67"/>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9"/>
      <c r="AV85" s="33"/>
    </row>
    <row r="86" spans="1:48" ht="37.5" customHeight="1" x14ac:dyDescent="0.15">
      <c r="A86" s="14"/>
      <c r="B86" s="14"/>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9"/>
      <c r="AV86" s="33"/>
    </row>
    <row r="87" spans="1:48" ht="37.5" customHeight="1" x14ac:dyDescent="0.15">
      <c r="A87" s="14"/>
      <c r="B87" s="14"/>
      <c r="C87" s="67"/>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9"/>
      <c r="AV87" s="33"/>
    </row>
    <row r="88" spans="1:48" ht="37.5" customHeight="1" x14ac:dyDescent="0.15">
      <c r="A88" s="14"/>
      <c r="B88" s="14"/>
      <c r="C88" s="67"/>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9"/>
      <c r="AV88" s="33"/>
    </row>
    <row r="89" spans="1:48" ht="37.5" customHeight="1" x14ac:dyDescent="0.15">
      <c r="A89" s="14"/>
      <c r="B89" s="14"/>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2"/>
      <c r="AV89" s="33"/>
    </row>
    <row r="90" spans="1:48" ht="22.5" customHeight="1" x14ac:dyDescent="0.15"/>
    <row r="91" spans="1:48" ht="37.5" customHeight="1" x14ac:dyDescent="0.15">
      <c r="A91" s="14">
        <v>13</v>
      </c>
      <c r="B91" s="14"/>
      <c r="C91" s="51" t="s">
        <v>291</v>
      </c>
    </row>
    <row r="92" spans="1:48" ht="37.5" customHeight="1" x14ac:dyDescent="0.15">
      <c r="A92" s="14"/>
      <c r="B92" s="14"/>
      <c r="C92" s="64" t="s">
        <v>331</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6"/>
      <c r="AV92" s="33"/>
    </row>
    <row r="93" spans="1:48" ht="37.5" customHeight="1" x14ac:dyDescent="0.15">
      <c r="A93" s="14"/>
      <c r="B93" s="14"/>
      <c r="C93" s="67"/>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9"/>
      <c r="AV93" s="33"/>
    </row>
    <row r="94" spans="1:48" ht="37.5" customHeight="1" x14ac:dyDescent="0.15">
      <c r="A94" s="14"/>
      <c r="B94" s="14"/>
      <c r="C94" s="67"/>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9"/>
      <c r="AV94" s="33"/>
    </row>
    <row r="95" spans="1:48" ht="37.5" customHeight="1" x14ac:dyDescent="0.15">
      <c r="A95" s="14"/>
      <c r="B95" s="14"/>
      <c r="C95" s="67"/>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9"/>
      <c r="AV95" s="33"/>
    </row>
    <row r="96" spans="1:48" ht="37.5" customHeight="1" x14ac:dyDescent="0.15">
      <c r="A96" s="14"/>
      <c r="B96" s="14"/>
      <c r="C96" s="67"/>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9"/>
      <c r="AV96" s="33"/>
    </row>
    <row r="97" spans="1:48" ht="37.5" customHeight="1" x14ac:dyDescent="0.15">
      <c r="A97" s="14"/>
      <c r="B97" s="14"/>
      <c r="C97" s="67"/>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9"/>
      <c r="AV97" s="33"/>
    </row>
    <row r="98" spans="1:48" ht="37.5" customHeight="1" x14ac:dyDescent="0.15">
      <c r="A98" s="14"/>
      <c r="B98" s="14"/>
      <c r="C98" s="67"/>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9"/>
      <c r="AV98" s="33"/>
    </row>
    <row r="99" spans="1:48" ht="37.5" customHeight="1" x14ac:dyDescent="0.15">
      <c r="A99" s="14"/>
      <c r="B99" s="14"/>
      <c r="C99" s="67"/>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9"/>
      <c r="AV99" s="33"/>
    </row>
    <row r="100" spans="1:48" ht="37.5" customHeight="1" x14ac:dyDescent="0.15">
      <c r="A100" s="14"/>
      <c r="B100" s="14"/>
      <c r="C100" s="67"/>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9"/>
      <c r="AV100" s="33"/>
    </row>
    <row r="101" spans="1:48" ht="37.5" customHeight="1" x14ac:dyDescent="0.15">
      <c r="A101" s="14"/>
      <c r="B101" s="14"/>
      <c r="C101" s="67"/>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9"/>
      <c r="AV101" s="33"/>
    </row>
    <row r="102" spans="1:48" ht="37.5" customHeight="1" x14ac:dyDescent="0.15">
      <c r="A102" s="14"/>
      <c r="B102" s="14"/>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2"/>
      <c r="AV102" s="33"/>
    </row>
    <row r="103" spans="1:48" ht="22.5" customHeight="1" x14ac:dyDescent="0.15"/>
    <row r="104" spans="1:48" ht="37.5" customHeight="1" x14ac:dyDescent="0.15">
      <c r="A104" s="14">
        <v>14</v>
      </c>
      <c r="B104" s="14"/>
      <c r="C104" s="21" t="s">
        <v>293</v>
      </c>
    </row>
    <row r="105" spans="1:48" ht="37.5" customHeight="1" x14ac:dyDescent="0.15">
      <c r="A105" s="14"/>
      <c r="B105" s="14"/>
      <c r="C105" s="64" t="s">
        <v>332</v>
      </c>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6"/>
      <c r="AV105" s="33"/>
    </row>
    <row r="106" spans="1:48" ht="37.5" customHeight="1" x14ac:dyDescent="0.15">
      <c r="A106" s="14"/>
      <c r="B106" s="14"/>
      <c r="C106" s="67"/>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9"/>
      <c r="AV106" s="33"/>
    </row>
    <row r="107" spans="1:48" ht="37.5" customHeight="1" x14ac:dyDescent="0.15">
      <c r="A107" s="14"/>
      <c r="B107" s="14"/>
      <c r="C107" s="67"/>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9"/>
      <c r="AV107" s="33"/>
    </row>
    <row r="108" spans="1:48" ht="37.5" customHeight="1" x14ac:dyDescent="0.15">
      <c r="A108" s="14"/>
      <c r="B108" s="14"/>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9"/>
      <c r="AV108" s="33"/>
    </row>
    <row r="109" spans="1:48" ht="37.5" customHeight="1" x14ac:dyDescent="0.15">
      <c r="A109" s="14"/>
      <c r="B109" s="14"/>
      <c r="C109" s="67"/>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9"/>
      <c r="AV109" s="33"/>
    </row>
    <row r="110" spans="1:48" ht="37.5" customHeight="1" x14ac:dyDescent="0.15">
      <c r="A110" s="14"/>
      <c r="B110" s="14"/>
      <c r="C110" s="67"/>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9"/>
      <c r="AV110" s="33"/>
    </row>
    <row r="111" spans="1:48" ht="37.5" customHeight="1" x14ac:dyDescent="0.15">
      <c r="A111" s="14"/>
      <c r="B111" s="14"/>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9"/>
      <c r="AV111" s="33"/>
    </row>
    <row r="112" spans="1:48" ht="37.5" customHeight="1" x14ac:dyDescent="0.15">
      <c r="A112" s="14"/>
      <c r="B112" s="14"/>
      <c r="C112" s="67"/>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9"/>
      <c r="AV112" s="33"/>
    </row>
    <row r="113" spans="1:109" ht="37.5" customHeight="1" x14ac:dyDescent="0.15">
      <c r="A113" s="14"/>
      <c r="B113" s="14"/>
      <c r="C113" s="67"/>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9"/>
      <c r="AV113" s="33"/>
    </row>
    <row r="114" spans="1:109" ht="37.5" customHeight="1" x14ac:dyDescent="0.15">
      <c r="A114" s="14"/>
      <c r="B114" s="14"/>
      <c r="C114" s="67"/>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9"/>
      <c r="AV114" s="33"/>
    </row>
    <row r="115" spans="1:109" ht="37.5" customHeight="1" x14ac:dyDescent="0.15">
      <c r="A115" s="14"/>
      <c r="B115" s="14"/>
      <c r="C115" s="67"/>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9"/>
      <c r="AV115" s="33"/>
    </row>
    <row r="116" spans="1:109" ht="37.5" customHeight="1" x14ac:dyDescent="0.15">
      <c r="A116" s="14"/>
      <c r="B116" s="14"/>
      <c r="C116" s="67"/>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9"/>
      <c r="AV116" s="33"/>
    </row>
    <row r="117" spans="1:109" ht="37.5" customHeight="1" x14ac:dyDescent="0.15">
      <c r="A117" s="14"/>
      <c r="B117" s="14"/>
      <c r="C117" s="67"/>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9"/>
      <c r="AV117" s="33"/>
    </row>
    <row r="118" spans="1:109" ht="37.5" customHeight="1" x14ac:dyDescent="0.15">
      <c r="A118" s="14"/>
      <c r="B118" s="14"/>
      <c r="C118" s="70"/>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2"/>
      <c r="AV118" s="33"/>
    </row>
    <row r="123" spans="1:109" ht="37.5" customHeight="1" x14ac:dyDescent="0.15">
      <c r="CA123" s="44" t="s">
        <v>294</v>
      </c>
      <c r="CB123" s="45" t="s">
        <v>1</v>
      </c>
      <c r="CC123" s="45" t="s">
        <v>0</v>
      </c>
      <c r="CD123" s="46" t="s">
        <v>295</v>
      </c>
      <c r="CE123" s="46" t="s">
        <v>221</v>
      </c>
      <c r="CF123" s="46" t="s">
        <v>231</v>
      </c>
      <c r="CG123" s="46" t="s">
        <v>223</v>
      </c>
      <c r="CH123" s="46" t="s">
        <v>232</v>
      </c>
      <c r="CI123" s="46" t="s">
        <v>233</v>
      </c>
      <c r="CJ123" s="46" t="s">
        <v>296</v>
      </c>
      <c r="CK123" s="46" t="s">
        <v>297</v>
      </c>
      <c r="CL123" s="46" t="s">
        <v>298</v>
      </c>
      <c r="CM123" s="46" t="s">
        <v>299</v>
      </c>
      <c r="CN123" s="46" t="s">
        <v>228</v>
      </c>
      <c r="CO123" s="46" t="s">
        <v>300</v>
      </c>
      <c r="CP123" s="46" t="s">
        <v>229</v>
      </c>
      <c r="CQ123" s="46" t="s">
        <v>301</v>
      </c>
      <c r="CR123" s="46" t="s">
        <v>230</v>
      </c>
      <c r="CS123" s="46" t="s">
        <v>302</v>
      </c>
      <c r="CT123" s="46" t="s">
        <v>303</v>
      </c>
      <c r="CU123" s="46" t="s">
        <v>234</v>
      </c>
      <c r="CV123" s="46" t="s">
        <v>235</v>
      </c>
      <c r="CW123" s="46" t="s">
        <v>236</v>
      </c>
      <c r="CX123" s="46" t="s">
        <v>240</v>
      </c>
      <c r="CY123" s="46" t="s">
        <v>239</v>
      </c>
      <c r="CZ123" s="46" t="s">
        <v>238</v>
      </c>
      <c r="DA123" s="46" t="s">
        <v>237</v>
      </c>
      <c r="DB123" s="46" t="s">
        <v>175</v>
      </c>
      <c r="DC123" s="46" t="s">
        <v>304</v>
      </c>
      <c r="DD123" s="46" t="s">
        <v>305</v>
      </c>
      <c r="DE123" s="46" t="s">
        <v>306</v>
      </c>
    </row>
    <row r="124" spans="1:109" ht="37.5" customHeight="1" x14ac:dyDescent="0.15">
      <c r="CA124" s="44" t="s">
        <v>307</v>
      </c>
      <c r="CB124" s="47">
        <f>F4</f>
        <v>2019</v>
      </c>
      <c r="CC124" s="47">
        <f>AM4</f>
        <v>1</v>
      </c>
      <c r="CD124" s="47" t="str">
        <f>K6</f>
        <v/>
      </c>
      <c r="CE124" s="47" t="str">
        <f>K8</f>
        <v>01</v>
      </c>
      <c r="CF124" s="48">
        <f>U8</f>
        <v>0</v>
      </c>
      <c r="CG124" s="49">
        <f>K10</f>
        <v>0</v>
      </c>
      <c r="CH124" s="47">
        <f>M12</f>
        <v>1950</v>
      </c>
      <c r="CI124" s="47">
        <f>R12</f>
        <v>1</v>
      </c>
      <c r="CJ124" s="49">
        <f>K14</f>
        <v>1</v>
      </c>
      <c r="CK124" s="49">
        <f>K16</f>
        <v>1259</v>
      </c>
      <c r="CL124" s="48" t="str">
        <f>K18</f>
        <v>布団、座布団、寝具全般の製造販売</v>
      </c>
      <c r="CM124" s="47" t="str">
        <f>K20</f>
        <v>01</v>
      </c>
      <c r="CN124" s="48">
        <f>X20</f>
        <v>0</v>
      </c>
      <c r="CO124" s="47" t="str">
        <f>K22</f>
        <v>03</v>
      </c>
      <c r="CP124" s="48">
        <f>X22</f>
        <v>0</v>
      </c>
      <c r="CQ124" s="47" t="str">
        <f>K24</f>
        <v>04</v>
      </c>
      <c r="CR124" s="48">
        <f>X24</f>
        <v>0</v>
      </c>
      <c r="CS124" s="48" t="str">
        <f>C27</f>
        <v xml:space="preserve">当社は代表者の祖父が昭和２６年に創業し、現代表者が３代目となる。
家族従業員２名と従業員１名で経営しており、布団など寝具全般を主に京都府北部地域の消費者に対して販売している。
事業承継予定者はいない。また、優れた加工技術で商品レベルは高いがそれを売る手段（優秀な営業マンなど）がなくて困っている。
当社の既存顧客の約８割以上が京丹後市内の在住者で、その多くは５０歳代以上の年配者となっている。
３年前よりfacebookによる情報発信を開始し、昨年からはメルカリへの出展も行っており、遠方からの問い合わせや取引が増えてきている。
ＷＥＢサイト構築後は関東や東海地方からの受注も数件あり、徐々にではあるが新規顧客先も増えてきている。
しかしながら、お得意様の高齢化や利用サイクルの長期化により売上は年々減少傾向となっており、新たな打開策を練って実践したいとのことから、「小規模事業者持続化補助金」を活用して、事業継続及び販路開拓に向けた取り組みについて中長期的な経営計画及び補助事業の立案指導を依頼された。
</v>
      </c>
      <c r="CT124" s="48" t="str">
        <f>C38</f>
        <v xml:space="preserve">中長期的な経営計画及び今年度取り組む補助事業について事業者とともに考え、あわせて「小規模事業者持続化補助金」申請書の作成支援を行なった。
課題解決に向け取り組む事業内容は以下の通り。
①新たな販売方法の実践
　当社商品のサンプルを作成し実際に使用してもらうことによって新たな販路を導き出す。
②製造原価の見直し
　現金一括仕入れや仕入問屋変更・製造工程の省力化を図ることで利益率の向上を目指す。
③価格設定の変更
　現在の価格設定は工程ごとに加算する「積み上げ式」であり、顧客にわかりにくく、得意先に対してはこれまで当然のように値引きをしてきたため、利益率が悪かったためわかりやすい価格設定に変更する。
④営業方法の工夫
　当社の技術力や商品の魅力を伝えるための会社パンフレットと商品しおり・商品タグを作成し、営業時に使用することで販路を拡大する。また、得意先にダイレクトメールを発送し、布団に対する「気づき」を促し、既存顧客の囲い込みを行う。
⑤事業承継に向けた取り組み
　当会に継続的に相談しながら当社の技術や商品・サービスを後世に継承してもらう方法について考えていく。
</v>
      </c>
      <c r="CU124" s="47">
        <f>J61</f>
        <v>0</v>
      </c>
      <c r="CV124" s="47">
        <f>J63</f>
        <v>1</v>
      </c>
      <c r="CW124" s="48">
        <f>Q65</f>
        <v>0</v>
      </c>
      <c r="CX124" s="48">
        <f>Q67</f>
        <v>0</v>
      </c>
      <c r="CY124" s="48">
        <f>Q69</f>
        <v>0</v>
      </c>
      <c r="CZ124" s="48">
        <f>Q71</f>
        <v>0</v>
      </c>
      <c r="DA124" s="48">
        <f>Q73</f>
        <v>0</v>
      </c>
      <c r="DB124" s="48" t="str">
        <f>K76</f>
        <v>中小機構（地方事務局：京都府商工会連合会）</v>
      </c>
      <c r="DC124" s="48" t="str">
        <f>C79</f>
        <v xml:space="preserve">オーガニックコットン製の商品サンプルの制作と活用、会社パンフレット・商品しおり・商品タグの作成と活用、得意先へのダイレクトメール送付を行うことによって下記の効果を見込んでいる。
①商品サンプルの活用　
　⇒　高級志向（富裕層・外国人など）への新規販売（月平均１～３件増）、口コミ効果（紹介による新規顧客：月平均１～２件増）、来店客新規顧客（月平均１～２件増）
②会社パンフレット・商品しおり・タグ作成
　⇒　新規顧客獲得（月平均３～５件増）、リピーターの増（月平均２～３件増）、利用サイクルの短縮（従来は５～８年を定期的なメンテナンスの必要性を周知することで１～２年短縮）
③得意先へのＤＭ発送
　⇒　ＩＴツールへの誘導（現状より２０～３０％の閲覧件数及び利用者の増）、リピート率及び来店数の増（現状より２０％以上増）
※上記より、売上高については現状維持から前年対比10％増を目標に取り組む。また、利益率についても前年対比5～10％増を目標に取り組む。
</v>
      </c>
      <c r="DD124" s="48" t="str">
        <f>C92</f>
        <v>当社経営課題である営業マンの不在については、支援内容に記載の通り営業方法の工夫に取り組むことで、最低限売上を現状維持し、営業利益についても従来以上に確保することが可能となる。
また、事業承継についても、あらゆる可能性を模索し、５～７年をメドに「譲渡」、「売却」、「Ｍ＆Ａ」のいずれかに取り組むことで技術を後世に継承することができる。</v>
      </c>
      <c r="DE124" s="48" t="str">
        <f>C105</f>
        <v>経営計画の遂行状況確認及び修正と事業承継にむけた情報提供等について継続指導を予定している。</v>
      </c>
    </row>
  </sheetData>
  <sheetProtection password="CC2A" sheet="1" objects="1" scenarios="1"/>
  <dataConsolidate/>
  <mergeCells count="42">
    <mergeCell ref="C92:AU102"/>
    <mergeCell ref="C105:AU118"/>
    <mergeCell ref="O71:P71"/>
    <mergeCell ref="Q71:AU71"/>
    <mergeCell ref="O73:P73"/>
    <mergeCell ref="Q73:AU73"/>
    <mergeCell ref="K76:AU76"/>
    <mergeCell ref="C79:AU89"/>
    <mergeCell ref="C27:AU35"/>
    <mergeCell ref="C38:AU57"/>
    <mergeCell ref="K65:M65"/>
    <mergeCell ref="O65:P65"/>
    <mergeCell ref="Q65:AU65"/>
    <mergeCell ref="K67:M69"/>
    <mergeCell ref="O67:P67"/>
    <mergeCell ref="Q67:AU67"/>
    <mergeCell ref="O69:P69"/>
    <mergeCell ref="Q69:AU69"/>
    <mergeCell ref="K22:M22"/>
    <mergeCell ref="O22:V22"/>
    <mergeCell ref="X22:AU22"/>
    <mergeCell ref="K24:M24"/>
    <mergeCell ref="O24:V24"/>
    <mergeCell ref="X24:AU24"/>
    <mergeCell ref="K14:M14"/>
    <mergeCell ref="K16:M16"/>
    <mergeCell ref="K18:AQ18"/>
    <mergeCell ref="K20:M20"/>
    <mergeCell ref="O20:V20"/>
    <mergeCell ref="X20:AU20"/>
    <mergeCell ref="K8:M8"/>
    <mergeCell ref="O8:R8"/>
    <mergeCell ref="U8:AU8"/>
    <mergeCell ref="K10:M10"/>
    <mergeCell ref="K12:L12"/>
    <mergeCell ref="M12:O12"/>
    <mergeCell ref="C4:D4"/>
    <mergeCell ref="F4:H4"/>
    <mergeCell ref="I4:K4"/>
    <mergeCell ref="O4:AI4"/>
    <mergeCell ref="K6:M6"/>
    <mergeCell ref="O6:S6"/>
  </mergeCells>
  <phoneticPr fontId="3"/>
  <dataValidations count="6">
    <dataValidation type="custom" allowBlank="1" showInputMessage="1" showErrorMessage="1" sqref="X22:AU22 X24:AU24 X20:AU20">
      <formula1>K20="15"</formula1>
    </dataValidation>
    <dataValidation type="custom" allowBlank="1" showInputMessage="1" showErrorMessage="1" sqref="U8:AU8">
      <formula1>K8="06"</formula1>
    </dataValidation>
    <dataValidation type="whole" allowBlank="1" showInputMessage="1" showErrorMessage="1" sqref="R12">
      <formula1>1</formula1>
      <formula2>12</formula2>
    </dataValidation>
    <dataValidation type="whole" allowBlank="1" showInputMessage="1" showErrorMessage="1" sqref="K14:M14">
      <formula1>0</formula1>
      <formula2>9999</formula2>
    </dataValidation>
    <dataValidation type="whole" allowBlank="1" showInputMessage="1" showErrorMessage="1" sqref="K10:M10 K16:M16">
      <formula1>0</formula1>
      <formula2>99999</formula2>
    </dataValidation>
    <dataValidation type="whole" allowBlank="1" showInputMessage="1" showErrorMessage="1" sqref="F4:H4 M12:O12">
      <formula1>1</formula1>
      <formula2>9999</formula2>
    </dataValidation>
  </dataValidations>
  <pageMargins left="0.78740157480314965" right="0.39370078740157483" top="0.59055118110236227" bottom="0.59055118110236227" header="0.31496062992125984" footer="0.31496062992125984"/>
  <pageSetup paperSize="9" scale="41"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[4]ﾊﾟﾗﾒﾀ!#REF!</xm:f>
          </x14:formula1>
          <xm:sqref>K61 K63</xm:sqref>
        </x14:dataValidation>
        <x14:dataValidation type="list" allowBlank="1" showInputMessage="1" showErrorMessage="1">
          <x14:formula1>
            <xm:f>[4]ﾊﾟﾗﾒﾀ!#REF!</xm:f>
          </x14:formula1>
          <xm:sqref>O6:S6</xm:sqref>
        </x14:dataValidation>
        <x14:dataValidation type="list" allowBlank="1" showInputMessage="1" showErrorMessage="1">
          <x14:formula1>
            <xm:f>[4]ﾊﾟﾗﾒﾀ!#REF!</xm:f>
          </x14:formula1>
          <xm:sqref>O20 O22 O24</xm:sqref>
        </x14:dataValidation>
        <x14:dataValidation type="list" allowBlank="1" showInputMessage="1" showErrorMessage="1">
          <x14:formula1>
            <xm:f>[4]ﾊﾟﾗﾒﾀ!#REF!</xm:f>
          </x14:formula1>
          <xm:sqref>O8:R8</xm:sqref>
        </x14:dataValidation>
        <x14:dataValidation type="list" allowBlank="1" showInputMessage="1" showErrorMessage="1">
          <x14:formula1>
            <xm:f>[4]ﾊﾟﾗﾒﾀ!#REF!</xm:f>
          </x14:formula1>
          <xm:sqref>AM4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24"/>
  <sheetViews>
    <sheetView view="pageBreakPreview" zoomScale="70" zoomScaleNormal="70" zoomScaleSheetLayoutView="70" workbookViewId="0">
      <selection activeCell="O7" sqref="O7"/>
    </sheetView>
  </sheetViews>
  <sheetFormatPr defaultColWidth="9" defaultRowHeight="37.5" customHeight="1" x14ac:dyDescent="0.15"/>
  <cols>
    <col min="1" max="1" width="5.85546875" style="51" bestFit="1" customWidth="1"/>
    <col min="2" max="2" width="1.28515625" style="51" customWidth="1"/>
    <col min="3" max="4" width="6.28515625" style="51" customWidth="1"/>
    <col min="5" max="5" width="1.28515625" style="51" customWidth="1"/>
    <col min="6" max="6" width="6.28515625" style="51" customWidth="1"/>
    <col min="7" max="7" width="1.28515625" style="51" customWidth="1"/>
    <col min="8" max="9" width="6.28515625" style="51" customWidth="1"/>
    <col min="10" max="10" width="2.42578125" style="51" customWidth="1"/>
    <col min="11" max="11" width="6.28515625" style="51" customWidth="1"/>
    <col min="12" max="12" width="1.28515625" style="51" customWidth="1"/>
    <col min="13" max="13" width="6.28515625" style="51" customWidth="1"/>
    <col min="14" max="14" width="1.28515625" style="51" customWidth="1"/>
    <col min="15" max="16" width="6.28515625" style="51" customWidth="1"/>
    <col min="17" max="17" width="1.28515625" style="51" customWidth="1"/>
    <col min="18" max="19" width="6.28515625" style="51" customWidth="1"/>
    <col min="20" max="20" width="1.28515625" style="51" customWidth="1"/>
    <col min="21" max="22" width="6.28515625" style="51" customWidth="1"/>
    <col min="23" max="23" width="1.28515625" style="51" customWidth="1"/>
    <col min="24" max="25" width="6.28515625" style="51" customWidth="1"/>
    <col min="26" max="26" width="1.28515625" style="51" customWidth="1"/>
    <col min="27" max="27" width="6.28515625" style="51" customWidth="1"/>
    <col min="28" max="28" width="1.28515625" style="51" customWidth="1"/>
    <col min="29" max="30" width="6.28515625" style="51" customWidth="1"/>
    <col min="31" max="31" width="1.28515625" style="51" customWidth="1"/>
    <col min="32" max="33" width="6.28515625" style="51" customWidth="1"/>
    <col min="34" max="34" width="1.28515625" style="51" customWidth="1"/>
    <col min="35" max="36" width="6.28515625" style="51" customWidth="1"/>
    <col min="37" max="37" width="1.28515625" style="51" customWidth="1"/>
    <col min="38" max="39" width="6.28515625" style="51" customWidth="1"/>
    <col min="40" max="40" width="1.28515625" style="51" customWidth="1"/>
    <col min="41" max="43" width="6.28515625" style="51" customWidth="1"/>
    <col min="44" max="44" width="1.28515625" style="51" customWidth="1"/>
    <col min="45" max="46" width="6.28515625" style="51" customWidth="1"/>
    <col min="47" max="47" width="5" style="51" customWidth="1"/>
    <col min="48" max="48" width="1.28515625" style="30" customWidth="1"/>
    <col min="49" max="78" width="6.28515625" style="51" customWidth="1"/>
    <col min="79" max="79" width="12.7109375" style="51" bestFit="1" customWidth="1"/>
    <col min="80" max="80" width="7.42578125" style="51" bestFit="1" customWidth="1"/>
    <col min="81" max="81" width="9.85546875" style="51" bestFit="1" customWidth="1"/>
    <col min="82" max="82" width="20.42578125" style="51" bestFit="1" customWidth="1"/>
    <col min="83" max="83" width="9.140625" style="51" bestFit="1" customWidth="1"/>
    <col min="84" max="84" width="20.42578125" style="51" bestFit="1" customWidth="1"/>
    <col min="85" max="89" width="12.7109375" style="51" bestFit="1" customWidth="1"/>
    <col min="90" max="90" width="36.140625" style="51" bestFit="1" customWidth="1"/>
    <col min="91" max="91" width="24.42578125" style="51" bestFit="1" customWidth="1"/>
    <col min="92" max="92" width="36.140625" style="51" bestFit="1" customWidth="1"/>
    <col min="93" max="93" width="24.42578125" style="51" bestFit="1" customWidth="1"/>
    <col min="94" max="94" width="36.140625" style="51" bestFit="1" customWidth="1"/>
    <col min="95" max="95" width="24.42578125" style="51" bestFit="1" customWidth="1"/>
    <col min="96" max="96" width="36.140625" style="51" bestFit="1" customWidth="1"/>
    <col min="97" max="97" width="28.28515625" style="51" bestFit="1" customWidth="1"/>
    <col min="98" max="100" width="16.5703125" style="51" bestFit="1" customWidth="1"/>
    <col min="101" max="105" width="24.42578125" style="51" bestFit="1" customWidth="1"/>
    <col min="106" max="106" width="16.5703125" style="51" bestFit="1" customWidth="1"/>
    <col min="107" max="107" width="36.140625" style="51" bestFit="1" customWidth="1"/>
    <col min="108" max="108" width="43.85546875" style="51" bestFit="1" customWidth="1"/>
    <col min="109" max="109" width="31.7109375" style="51" bestFit="1" customWidth="1"/>
    <col min="110" max="265" width="6.28515625" style="51" customWidth="1"/>
    <col min="266" max="16384" width="9" style="51"/>
  </cols>
  <sheetData>
    <row r="1" spans="1:79" ht="15" customHeight="1" x14ac:dyDescent="0.15">
      <c r="CA1" s="51" t="s">
        <v>249</v>
      </c>
    </row>
    <row r="2" spans="1:79" ht="61.5" customHeight="1" x14ac:dyDescent="0.15"/>
    <row r="3" spans="1:79" ht="30" customHeight="1" x14ac:dyDescent="0.15"/>
    <row r="4" spans="1:79" s="7" customFormat="1" ht="52.5" customHeight="1" x14ac:dyDescent="0.15">
      <c r="C4" s="74" t="s">
        <v>189</v>
      </c>
      <c r="D4" s="74"/>
      <c r="E4" s="53"/>
      <c r="F4" s="75">
        <v>2019</v>
      </c>
      <c r="G4" s="76"/>
      <c r="H4" s="77"/>
      <c r="I4" s="78" t="s">
        <v>1</v>
      </c>
      <c r="J4" s="78"/>
      <c r="K4" s="78"/>
      <c r="L4" s="53"/>
      <c r="M4" s="53"/>
      <c r="N4" s="53"/>
      <c r="O4" s="73" t="s">
        <v>263</v>
      </c>
      <c r="P4" s="73"/>
      <c r="Q4" s="73"/>
      <c r="R4" s="73"/>
      <c r="S4" s="73"/>
      <c r="T4" s="73"/>
      <c r="U4" s="73"/>
      <c r="V4" s="73"/>
      <c r="W4" s="73"/>
      <c r="X4" s="73"/>
      <c r="Y4" s="73"/>
      <c r="Z4" s="73"/>
      <c r="AA4" s="73"/>
      <c r="AB4" s="73"/>
      <c r="AC4" s="73"/>
      <c r="AD4" s="73"/>
      <c r="AE4" s="73"/>
      <c r="AF4" s="73"/>
      <c r="AG4" s="73"/>
      <c r="AH4" s="73"/>
      <c r="AI4" s="73"/>
      <c r="AJ4" s="52"/>
      <c r="AK4" s="8"/>
      <c r="AL4" s="11" t="s">
        <v>4</v>
      </c>
      <c r="AM4" s="26">
        <v>1</v>
      </c>
      <c r="AN4" s="51" t="s">
        <v>0</v>
      </c>
      <c r="AO4" s="51"/>
      <c r="AP4" s="51"/>
      <c r="AV4" s="31"/>
    </row>
    <row r="5" spans="1:79" ht="30" customHeight="1" x14ac:dyDescent="0.15">
      <c r="A5" s="14"/>
    </row>
    <row r="6" spans="1:79" ht="37.5" customHeight="1" x14ac:dyDescent="0.15">
      <c r="A6" s="14">
        <v>1</v>
      </c>
      <c r="B6" s="14"/>
      <c r="C6" s="51" t="s">
        <v>264</v>
      </c>
      <c r="K6" s="55" t="str">
        <f>IF(O6="","",VLOOKUP(O6,[5]ﾊﾟﾗﾒﾀ!G2:H27,2,FALSE))</f>
        <v/>
      </c>
      <c r="L6" s="55"/>
      <c r="M6" s="55"/>
      <c r="O6" s="56"/>
      <c r="P6" s="56"/>
      <c r="Q6" s="56"/>
      <c r="R6" s="56"/>
      <c r="S6" s="56"/>
      <c r="AG6" s="9"/>
    </row>
    <row r="7" spans="1:79" ht="22.5" customHeight="1" x14ac:dyDescent="0.15">
      <c r="A7" s="14"/>
    </row>
    <row r="8" spans="1:79" ht="37.5" customHeight="1" x14ac:dyDescent="0.15">
      <c r="A8" s="14">
        <v>2</v>
      </c>
      <c r="B8" s="14"/>
      <c r="C8" s="51" t="s">
        <v>265</v>
      </c>
      <c r="K8" s="55" t="str">
        <f>IF(O8="","",VLOOKUP(O8,[5]ﾊﾟﾗﾒﾀ!I2:J7,2,FALSE))</f>
        <v>02</v>
      </c>
      <c r="L8" s="55"/>
      <c r="M8" s="55"/>
      <c r="O8" s="56" t="s">
        <v>131</v>
      </c>
      <c r="P8" s="56"/>
      <c r="Q8" s="56"/>
      <c r="R8" s="56"/>
      <c r="U8" s="57"/>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row>
    <row r="9" spans="1:79" ht="22.5" customHeight="1" x14ac:dyDescent="0.15">
      <c r="A9" s="14"/>
      <c r="U9" s="35" t="s">
        <v>191</v>
      </c>
    </row>
    <row r="10" spans="1:79" ht="37.5" customHeight="1" x14ac:dyDescent="0.15">
      <c r="A10" s="14">
        <v>3</v>
      </c>
      <c r="B10" s="14"/>
      <c r="C10" s="51" t="s">
        <v>266</v>
      </c>
      <c r="K10" s="60"/>
      <c r="L10" s="60"/>
      <c r="M10" s="60"/>
      <c r="O10" s="51" t="s">
        <v>145</v>
      </c>
      <c r="AG10" s="9"/>
    </row>
    <row r="11" spans="1:79" ht="22.5" customHeight="1" x14ac:dyDescent="0.15"/>
    <row r="12" spans="1:79" ht="37.5" customHeight="1" x14ac:dyDescent="0.15">
      <c r="A12" s="14">
        <v>4</v>
      </c>
      <c r="B12" s="14"/>
      <c r="C12" s="51" t="s">
        <v>267</v>
      </c>
      <c r="K12" s="79" t="s">
        <v>189</v>
      </c>
      <c r="L12" s="79"/>
      <c r="M12" s="80">
        <v>2007</v>
      </c>
      <c r="N12" s="81"/>
      <c r="O12" s="82"/>
      <c r="P12" s="11" t="s">
        <v>142</v>
      </c>
      <c r="R12" s="54">
        <v>6</v>
      </c>
      <c r="S12" s="11" t="s">
        <v>143</v>
      </c>
      <c r="AG12" s="9"/>
    </row>
    <row r="13" spans="1:79" ht="22.5" customHeight="1" x14ac:dyDescent="0.15"/>
    <row r="14" spans="1:79" ht="37.5" customHeight="1" x14ac:dyDescent="0.15">
      <c r="A14" s="14">
        <v>5</v>
      </c>
      <c r="B14" s="14"/>
      <c r="C14" s="51" t="s">
        <v>268</v>
      </c>
      <c r="K14" s="60">
        <v>1</v>
      </c>
      <c r="L14" s="60"/>
      <c r="M14" s="60"/>
      <c r="O14" s="11" t="s">
        <v>144</v>
      </c>
      <c r="AG14" s="9"/>
    </row>
    <row r="15" spans="1:79" ht="22.5" customHeight="1" x14ac:dyDescent="0.15"/>
    <row r="16" spans="1:79" ht="37.5" customHeight="1" x14ac:dyDescent="0.15">
      <c r="A16" s="14">
        <v>6</v>
      </c>
      <c r="B16" s="14"/>
      <c r="C16" s="51" t="s">
        <v>269</v>
      </c>
      <c r="K16" s="61">
        <v>7684</v>
      </c>
      <c r="L16" s="62"/>
      <c r="M16" s="63"/>
      <c r="O16" s="51" t="s">
        <v>145</v>
      </c>
      <c r="AG16" s="9"/>
    </row>
    <row r="17" spans="1:48" ht="22.5" customHeight="1" x14ac:dyDescent="0.15"/>
    <row r="18" spans="1:48" ht="37.5" customHeight="1" x14ac:dyDescent="0.15">
      <c r="A18" s="14">
        <v>7</v>
      </c>
      <c r="B18" s="14"/>
      <c r="C18" s="51" t="s">
        <v>270</v>
      </c>
      <c r="K18" s="57" t="s">
        <v>333</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row>
    <row r="19" spans="1:48" ht="22.5" customHeight="1" x14ac:dyDescent="0.15"/>
    <row r="20" spans="1:48" ht="37.5" customHeight="1" x14ac:dyDescent="0.15">
      <c r="A20" s="14">
        <v>8</v>
      </c>
      <c r="B20" s="14"/>
      <c r="C20" s="51" t="s">
        <v>272</v>
      </c>
      <c r="H20" s="23" t="s">
        <v>273</v>
      </c>
      <c r="I20" s="11">
        <v>1</v>
      </c>
      <c r="J20" s="22" t="s">
        <v>274</v>
      </c>
      <c r="K20" s="55" t="str">
        <f>IF(O20="","",VLOOKUP(O20,[5]ﾊﾟﾗﾒﾀ!K2:L16,2,FALSE))</f>
        <v>02</v>
      </c>
      <c r="L20" s="55"/>
      <c r="M20" s="55"/>
      <c r="O20" s="56" t="s">
        <v>251</v>
      </c>
      <c r="P20" s="56"/>
      <c r="Q20" s="56"/>
      <c r="R20" s="56"/>
      <c r="S20" s="56"/>
      <c r="T20" s="56"/>
      <c r="U20" s="56"/>
      <c r="V20" s="56"/>
      <c r="X20" s="57"/>
      <c r="Y20" s="58"/>
      <c r="Z20" s="58"/>
      <c r="AA20" s="58"/>
      <c r="AB20" s="58"/>
      <c r="AC20" s="58"/>
      <c r="AD20" s="58"/>
      <c r="AE20" s="58"/>
      <c r="AF20" s="58"/>
      <c r="AG20" s="58"/>
      <c r="AH20" s="58"/>
      <c r="AI20" s="58"/>
      <c r="AJ20" s="58"/>
      <c r="AK20" s="58"/>
      <c r="AL20" s="58"/>
      <c r="AM20" s="58"/>
      <c r="AN20" s="58"/>
      <c r="AO20" s="58"/>
      <c r="AP20" s="58"/>
      <c r="AQ20" s="58"/>
      <c r="AR20" s="58"/>
      <c r="AS20" s="58"/>
      <c r="AT20" s="58"/>
      <c r="AU20" s="59"/>
      <c r="AV20" s="32"/>
    </row>
    <row r="21" spans="1:48" ht="15" customHeight="1" x14ac:dyDescent="0.15">
      <c r="X21" s="35" t="s">
        <v>191</v>
      </c>
    </row>
    <row r="22" spans="1:48" ht="37.5" customHeight="1" x14ac:dyDescent="0.15">
      <c r="A22" s="14"/>
      <c r="B22" s="14"/>
      <c r="H22" s="23" t="s">
        <v>273</v>
      </c>
      <c r="I22" s="11">
        <v>2</v>
      </c>
      <c r="J22" s="22" t="s">
        <v>274</v>
      </c>
      <c r="K22" s="55" t="str">
        <f>IF(O22="","",VLOOKUP(O22,[5]ﾊﾟﾗﾒﾀ!K2:L16,2,FALSE))</f>
        <v/>
      </c>
      <c r="L22" s="55"/>
      <c r="M22" s="55"/>
      <c r="O22" s="56"/>
      <c r="P22" s="56"/>
      <c r="Q22" s="56"/>
      <c r="R22" s="56"/>
      <c r="S22" s="56"/>
      <c r="T22" s="56"/>
      <c r="U22" s="56"/>
      <c r="V22" s="56"/>
      <c r="X22" s="57"/>
      <c r="Y22" s="58"/>
      <c r="Z22" s="58"/>
      <c r="AA22" s="58"/>
      <c r="AB22" s="58"/>
      <c r="AC22" s="58"/>
      <c r="AD22" s="58"/>
      <c r="AE22" s="58"/>
      <c r="AF22" s="58"/>
      <c r="AG22" s="58"/>
      <c r="AH22" s="58"/>
      <c r="AI22" s="58"/>
      <c r="AJ22" s="58"/>
      <c r="AK22" s="58"/>
      <c r="AL22" s="58"/>
      <c r="AM22" s="58"/>
      <c r="AN22" s="58"/>
      <c r="AO22" s="58"/>
      <c r="AP22" s="58"/>
      <c r="AQ22" s="58"/>
      <c r="AR22" s="58"/>
      <c r="AS22" s="58"/>
      <c r="AT22" s="58"/>
      <c r="AU22" s="59"/>
      <c r="AV22" s="32"/>
    </row>
    <row r="23" spans="1:48" ht="15" customHeight="1" x14ac:dyDescent="0.15">
      <c r="X23" s="35" t="s">
        <v>191</v>
      </c>
    </row>
    <row r="24" spans="1:48" ht="37.5" customHeight="1" x14ac:dyDescent="0.15">
      <c r="A24" s="14"/>
      <c r="B24" s="14"/>
      <c r="H24" s="23" t="s">
        <v>273</v>
      </c>
      <c r="I24" s="11">
        <v>3</v>
      </c>
      <c r="J24" s="22" t="s">
        <v>274</v>
      </c>
      <c r="K24" s="55" t="str">
        <f>IF(O24="","",VLOOKUP(O24,[5]ﾊﾟﾗﾒﾀ!K2:L16,2,FALSE))</f>
        <v/>
      </c>
      <c r="L24" s="55"/>
      <c r="M24" s="55"/>
      <c r="O24" s="56"/>
      <c r="P24" s="56"/>
      <c r="Q24" s="56"/>
      <c r="R24" s="56"/>
      <c r="S24" s="56"/>
      <c r="T24" s="56"/>
      <c r="U24" s="56"/>
      <c r="V24" s="56"/>
      <c r="X24" s="57"/>
      <c r="Y24" s="58"/>
      <c r="Z24" s="58"/>
      <c r="AA24" s="58"/>
      <c r="AB24" s="58"/>
      <c r="AC24" s="58"/>
      <c r="AD24" s="58"/>
      <c r="AE24" s="58"/>
      <c r="AF24" s="58"/>
      <c r="AG24" s="58"/>
      <c r="AH24" s="58"/>
      <c r="AI24" s="58"/>
      <c r="AJ24" s="58"/>
      <c r="AK24" s="58"/>
      <c r="AL24" s="58"/>
      <c r="AM24" s="58"/>
      <c r="AN24" s="58"/>
      <c r="AO24" s="58"/>
      <c r="AP24" s="58"/>
      <c r="AQ24" s="58"/>
      <c r="AR24" s="58"/>
      <c r="AS24" s="58"/>
      <c r="AT24" s="58"/>
      <c r="AU24" s="59"/>
      <c r="AV24" s="32"/>
    </row>
    <row r="25" spans="1:48" ht="22.5" customHeight="1" x14ac:dyDescent="0.15">
      <c r="X25" s="35" t="s">
        <v>191</v>
      </c>
    </row>
    <row r="26" spans="1:48" ht="37.5" customHeight="1" x14ac:dyDescent="0.15">
      <c r="A26" s="14">
        <v>9</v>
      </c>
      <c r="B26" s="14"/>
      <c r="C26" s="51" t="s">
        <v>277</v>
      </c>
    </row>
    <row r="27" spans="1:48" ht="37.5" customHeight="1" x14ac:dyDescent="0.15">
      <c r="A27" s="14"/>
      <c r="B27" s="14"/>
      <c r="C27" s="64" t="s">
        <v>334</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V27" s="33"/>
    </row>
    <row r="28" spans="1:48" ht="37.5" customHeight="1" x14ac:dyDescent="0.15">
      <c r="A28" s="14"/>
      <c r="B28" s="14"/>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9"/>
      <c r="AV28" s="33"/>
    </row>
    <row r="29" spans="1:48" ht="37.5" customHeight="1" x14ac:dyDescent="0.15">
      <c r="A29" s="14"/>
      <c r="B29" s="14"/>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9"/>
      <c r="AV29" s="33"/>
    </row>
    <row r="30" spans="1:48" ht="37.5" customHeight="1" x14ac:dyDescent="0.15">
      <c r="A30" s="14"/>
      <c r="B30" s="14"/>
      <c r="C30" s="67"/>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9"/>
      <c r="AV30" s="33"/>
    </row>
    <row r="31" spans="1:48" ht="37.5" customHeight="1" x14ac:dyDescent="0.15">
      <c r="A31" s="14"/>
      <c r="B31" s="14"/>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9"/>
      <c r="AV31" s="33"/>
    </row>
    <row r="32" spans="1:48" ht="37.5" customHeight="1" x14ac:dyDescent="0.15">
      <c r="A32" s="14"/>
      <c r="B32" s="14"/>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9"/>
      <c r="AV32" s="33"/>
    </row>
    <row r="33" spans="1:48" ht="37.5" customHeight="1" x14ac:dyDescent="0.15">
      <c r="A33" s="14"/>
      <c r="B33" s="14"/>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9"/>
      <c r="AV33" s="33"/>
    </row>
    <row r="34" spans="1:48" ht="37.5" customHeight="1" x14ac:dyDescent="0.15">
      <c r="A34" s="14"/>
      <c r="B34" s="14"/>
      <c r="C34" s="67"/>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9"/>
      <c r="AV34" s="33"/>
    </row>
    <row r="35" spans="1:48" ht="37.5" customHeight="1" x14ac:dyDescent="0.15">
      <c r="A35" s="14"/>
      <c r="B35" s="1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2"/>
      <c r="AV35" s="33"/>
    </row>
    <row r="36" spans="1:48" ht="22.5" customHeight="1" x14ac:dyDescent="0.15"/>
    <row r="37" spans="1:48" ht="37.5" customHeight="1" x14ac:dyDescent="0.15">
      <c r="A37" s="14">
        <v>10</v>
      </c>
      <c r="B37" s="14"/>
      <c r="C37" s="51" t="s">
        <v>279</v>
      </c>
    </row>
    <row r="38" spans="1:48" ht="37.5" customHeight="1" x14ac:dyDescent="0.15">
      <c r="A38" s="14"/>
      <c r="B38" s="14"/>
      <c r="C38" s="64" t="s">
        <v>335</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6"/>
      <c r="AV38" s="33"/>
    </row>
    <row r="39" spans="1:48" ht="37.5" customHeight="1" x14ac:dyDescent="0.15">
      <c r="A39" s="14"/>
      <c r="B39" s="14"/>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9"/>
      <c r="AV39" s="33"/>
    </row>
    <row r="40" spans="1:48" ht="37.5" customHeight="1" x14ac:dyDescent="0.15">
      <c r="A40" s="14"/>
      <c r="B40" s="14"/>
      <c r="C40" s="67"/>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9"/>
      <c r="AV40" s="33"/>
    </row>
    <row r="41" spans="1:48" ht="37.5" customHeight="1" x14ac:dyDescent="0.15">
      <c r="A41" s="14"/>
      <c r="B41" s="14"/>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9"/>
      <c r="AV41" s="33"/>
    </row>
    <row r="42" spans="1:48" ht="37.5" customHeight="1" x14ac:dyDescent="0.15">
      <c r="A42" s="14"/>
      <c r="B42" s="14"/>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9"/>
      <c r="AV42" s="33"/>
    </row>
    <row r="43" spans="1:48" ht="37.5" customHeight="1" x14ac:dyDescent="0.15">
      <c r="A43" s="14"/>
      <c r="B43" s="14"/>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9"/>
      <c r="AV43" s="33"/>
    </row>
    <row r="44" spans="1:48" ht="37.5" customHeight="1" x14ac:dyDescent="0.15">
      <c r="A44" s="14"/>
      <c r="B44" s="14"/>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9"/>
      <c r="AV44" s="33"/>
    </row>
    <row r="45" spans="1:48" ht="37.5" customHeight="1" x14ac:dyDescent="0.15">
      <c r="A45" s="14"/>
      <c r="B45" s="14"/>
      <c r="C45" s="67"/>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9"/>
      <c r="AV45" s="33"/>
    </row>
    <row r="46" spans="1:48" ht="37.5" customHeight="1" x14ac:dyDescent="0.15">
      <c r="A46" s="14"/>
      <c r="B46" s="14"/>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9"/>
      <c r="AV46" s="33"/>
    </row>
    <row r="47" spans="1:48" ht="37.5" customHeight="1" x14ac:dyDescent="0.15">
      <c r="A47" s="14"/>
      <c r="B47" s="14"/>
      <c r="C47" s="67"/>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9"/>
      <c r="AV47" s="33"/>
    </row>
    <row r="48" spans="1:48" ht="37.5" customHeight="1" x14ac:dyDescent="0.15">
      <c r="A48" s="14"/>
      <c r="B48" s="14"/>
      <c r="C48" s="67"/>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9"/>
      <c r="AV48" s="33"/>
    </row>
    <row r="49" spans="1:48" ht="37.5" customHeight="1" x14ac:dyDescent="0.15">
      <c r="A49" s="14"/>
      <c r="B49" s="14"/>
      <c r="C49" s="67"/>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9"/>
      <c r="AV49" s="33"/>
    </row>
    <row r="50" spans="1:48" ht="37.5" customHeight="1" x14ac:dyDescent="0.15">
      <c r="A50" s="14"/>
      <c r="B50" s="14"/>
      <c r="C50" s="67"/>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9"/>
      <c r="AV50" s="33"/>
    </row>
    <row r="51" spans="1:48" ht="37.5" customHeight="1" x14ac:dyDescent="0.15">
      <c r="A51" s="14"/>
      <c r="B51" s="14"/>
      <c r="C51" s="67"/>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9"/>
      <c r="AV51" s="33"/>
    </row>
    <row r="52" spans="1:48" ht="37.5" customHeight="1" x14ac:dyDescent="0.15">
      <c r="A52" s="14"/>
      <c r="B52" s="14"/>
      <c r="C52" s="67"/>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9"/>
      <c r="AV52" s="33"/>
    </row>
    <row r="53" spans="1:48" ht="37.5" customHeight="1" x14ac:dyDescent="0.15">
      <c r="A53" s="14"/>
      <c r="B53" s="14"/>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9"/>
      <c r="AV53" s="33"/>
    </row>
    <row r="54" spans="1:48" ht="37.5" customHeight="1" x14ac:dyDescent="0.15">
      <c r="A54" s="14"/>
      <c r="B54" s="14"/>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9"/>
      <c r="AV54" s="33"/>
    </row>
    <row r="55" spans="1:48" ht="37.5" customHeight="1" x14ac:dyDescent="0.15">
      <c r="A55" s="14"/>
      <c r="B55" s="14"/>
      <c r="C55" s="67"/>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9"/>
      <c r="AV55" s="33"/>
    </row>
    <row r="56" spans="1:48" ht="37.5" customHeight="1" x14ac:dyDescent="0.15">
      <c r="A56" s="14"/>
      <c r="B56" s="14"/>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9"/>
      <c r="AV56" s="33"/>
    </row>
    <row r="57" spans="1:48" ht="45" customHeight="1" x14ac:dyDescent="0.15">
      <c r="A57" s="14"/>
      <c r="B57" s="14"/>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2"/>
      <c r="AV57" s="33"/>
    </row>
    <row r="58" spans="1:48" ht="22.5" customHeight="1" x14ac:dyDescent="0.15"/>
    <row r="59" spans="1:48" ht="22.5" customHeight="1" x14ac:dyDescent="0.15"/>
    <row r="60" spans="1:48" ht="37.5" customHeight="1" x14ac:dyDescent="0.15">
      <c r="A60" s="14">
        <v>11</v>
      </c>
      <c r="B60" s="14"/>
      <c r="C60" s="51" t="s">
        <v>281</v>
      </c>
    </row>
    <row r="61" spans="1:48" ht="37.5" customHeight="1" x14ac:dyDescent="0.15">
      <c r="A61" s="14"/>
      <c r="B61" s="14"/>
      <c r="D61" s="51" t="s">
        <v>174</v>
      </c>
      <c r="J61" s="36">
        <f>IF(K61="",0,VLOOKUP(K61,[5]ﾊﾟﾗﾒﾀ!M2:N2,2,FALSE))</f>
        <v>0</v>
      </c>
      <c r="K61" s="10"/>
      <c r="M61" s="51" t="s">
        <v>192</v>
      </c>
    </row>
    <row r="62" spans="1:48" ht="7.5" customHeight="1" x14ac:dyDescent="0.15"/>
    <row r="63" spans="1:48" ht="37.5" customHeight="1" x14ac:dyDescent="0.15">
      <c r="A63" s="14"/>
      <c r="B63" s="14"/>
      <c r="J63" s="36">
        <f>IF(K63="",0,VLOOKUP(K63,[5]ﾊﾟﾗﾒﾀ!M2:N2,2,FALSE))</f>
        <v>1</v>
      </c>
      <c r="K63" s="10" t="s">
        <v>254</v>
      </c>
      <c r="M63" s="51" t="s">
        <v>282</v>
      </c>
    </row>
    <row r="64" spans="1:48" ht="7.5" customHeight="1" x14ac:dyDescent="0.15"/>
    <row r="65" spans="1:48" ht="37.5" customHeight="1" x14ac:dyDescent="0.15">
      <c r="A65" s="14"/>
      <c r="B65" s="14"/>
      <c r="K65" s="83" t="s">
        <v>182</v>
      </c>
      <c r="L65" s="83"/>
      <c r="M65" s="83"/>
      <c r="O65" s="84" t="s">
        <v>283</v>
      </c>
      <c r="P65" s="85"/>
      <c r="Q65" s="57"/>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32"/>
    </row>
    <row r="66" spans="1:48" ht="7.5" customHeight="1" x14ac:dyDescent="0.15"/>
    <row r="67" spans="1:48" ht="37.5" customHeight="1" x14ac:dyDescent="0.15">
      <c r="A67" s="14"/>
      <c r="B67" s="14"/>
      <c r="K67" s="86" t="s">
        <v>188</v>
      </c>
      <c r="L67" s="86"/>
      <c r="M67" s="86"/>
      <c r="O67" s="84" t="s">
        <v>284</v>
      </c>
      <c r="P67" s="85"/>
      <c r="Q67" s="57"/>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32"/>
    </row>
    <row r="68" spans="1:48" ht="7.5" customHeight="1" x14ac:dyDescent="0.15">
      <c r="K68" s="86"/>
      <c r="L68" s="86"/>
      <c r="M68" s="86"/>
    </row>
    <row r="69" spans="1:48" ht="37.5" customHeight="1" x14ac:dyDescent="0.15">
      <c r="A69" s="14"/>
      <c r="B69" s="14"/>
      <c r="K69" s="86"/>
      <c r="L69" s="86"/>
      <c r="M69" s="86"/>
      <c r="O69" s="84" t="s">
        <v>285</v>
      </c>
      <c r="P69" s="85"/>
      <c r="Q69" s="57"/>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32"/>
    </row>
    <row r="70" spans="1:48" ht="7.5" customHeight="1" x14ac:dyDescent="0.15"/>
    <row r="71" spans="1:48" ht="37.5" customHeight="1" x14ac:dyDescent="0.15">
      <c r="A71" s="14"/>
      <c r="B71" s="14"/>
      <c r="O71" s="84" t="s">
        <v>286</v>
      </c>
      <c r="P71" s="85"/>
      <c r="Q71" s="57"/>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32"/>
    </row>
    <row r="72" spans="1:48" ht="7.5" customHeight="1" x14ac:dyDescent="0.15"/>
    <row r="73" spans="1:48" ht="37.5" customHeight="1" x14ac:dyDescent="0.15">
      <c r="A73" s="14"/>
      <c r="B73" s="14"/>
      <c r="E73" s="8"/>
      <c r="F73" s="8"/>
      <c r="G73" s="8"/>
      <c r="H73" s="8"/>
      <c r="I73" s="8"/>
      <c r="J73" s="8"/>
      <c r="K73" s="8"/>
      <c r="L73" s="8"/>
      <c r="M73" s="8"/>
      <c r="N73" s="8"/>
      <c r="O73" s="84" t="s">
        <v>287</v>
      </c>
      <c r="P73" s="85"/>
      <c r="Q73" s="57"/>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32"/>
    </row>
    <row r="74" spans="1:48" ht="15" customHeight="1" x14ac:dyDescent="0.1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34"/>
    </row>
    <row r="75" spans="1:48" ht="15" customHeight="1" x14ac:dyDescent="0.15"/>
    <row r="76" spans="1:48" ht="37.5" customHeight="1" x14ac:dyDescent="0.15">
      <c r="A76" s="14"/>
      <c r="B76" s="14"/>
      <c r="D76" s="51" t="s">
        <v>175</v>
      </c>
      <c r="K76" s="57" t="s">
        <v>336</v>
      </c>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9"/>
      <c r="AV76" s="32"/>
    </row>
    <row r="77" spans="1:48" ht="15" customHeight="1" x14ac:dyDescent="0.15"/>
    <row r="78" spans="1:48" ht="37.5" customHeight="1" x14ac:dyDescent="0.15">
      <c r="A78" s="14">
        <v>12</v>
      </c>
      <c r="B78" s="14"/>
      <c r="C78" s="51" t="s">
        <v>337</v>
      </c>
    </row>
    <row r="79" spans="1:48" ht="37.5" customHeight="1" x14ac:dyDescent="0.15">
      <c r="A79" s="14"/>
      <c r="B79" s="14"/>
      <c r="C79" s="64" t="s">
        <v>338</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6"/>
      <c r="AV79" s="33"/>
    </row>
    <row r="80" spans="1:48" ht="37.5" customHeight="1" x14ac:dyDescent="0.15">
      <c r="A80" s="14"/>
      <c r="B80" s="14"/>
      <c r="C80" s="67"/>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9"/>
      <c r="AV80" s="33"/>
    </row>
    <row r="81" spans="1:48" ht="37.5" customHeight="1" x14ac:dyDescent="0.15">
      <c r="A81" s="14"/>
      <c r="B81" s="14"/>
      <c r="C81" s="67"/>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9"/>
      <c r="AV81" s="33"/>
    </row>
    <row r="82" spans="1:48" ht="37.5" customHeight="1" x14ac:dyDescent="0.15">
      <c r="A82" s="14"/>
      <c r="B82" s="14"/>
      <c r="C82" s="67"/>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33"/>
    </row>
    <row r="83" spans="1:48" ht="37.5" customHeight="1" x14ac:dyDescent="0.15">
      <c r="A83" s="14"/>
      <c r="B83" s="14"/>
      <c r="C83" s="67"/>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9"/>
      <c r="AV83" s="33"/>
    </row>
    <row r="84" spans="1:48" ht="37.5" customHeight="1" x14ac:dyDescent="0.15">
      <c r="A84" s="14"/>
      <c r="B84" s="14"/>
      <c r="C84" s="67"/>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9"/>
      <c r="AV84" s="33"/>
    </row>
    <row r="85" spans="1:48" ht="37.5" customHeight="1" x14ac:dyDescent="0.15">
      <c r="A85" s="14"/>
      <c r="B85" s="14"/>
      <c r="C85" s="67"/>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9"/>
      <c r="AV85" s="33"/>
    </row>
    <row r="86" spans="1:48" ht="37.5" customHeight="1" x14ac:dyDescent="0.15">
      <c r="A86" s="14"/>
      <c r="B86" s="14"/>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9"/>
      <c r="AV86" s="33"/>
    </row>
    <row r="87" spans="1:48" ht="37.5" customHeight="1" x14ac:dyDescent="0.15">
      <c r="A87" s="14"/>
      <c r="B87" s="14"/>
      <c r="C87" s="67"/>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9"/>
      <c r="AV87" s="33"/>
    </row>
    <row r="88" spans="1:48" ht="37.5" customHeight="1" x14ac:dyDescent="0.15">
      <c r="A88" s="14"/>
      <c r="B88" s="14"/>
      <c r="C88" s="67"/>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9"/>
      <c r="AV88" s="33"/>
    </row>
    <row r="89" spans="1:48" ht="37.5" customHeight="1" x14ac:dyDescent="0.15">
      <c r="A89" s="14"/>
      <c r="B89" s="14"/>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2"/>
      <c r="AV89" s="33"/>
    </row>
    <row r="90" spans="1:48" ht="22.5" customHeight="1" x14ac:dyDescent="0.15"/>
    <row r="91" spans="1:48" ht="37.5" customHeight="1" x14ac:dyDescent="0.15">
      <c r="A91" s="14">
        <v>13</v>
      </c>
      <c r="B91" s="14"/>
      <c r="C91" s="51" t="s">
        <v>339</v>
      </c>
    </row>
    <row r="92" spans="1:48" ht="37.5" customHeight="1" x14ac:dyDescent="0.15">
      <c r="A92" s="14"/>
      <c r="B92" s="14"/>
      <c r="C92" s="64" t="s">
        <v>340</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6"/>
      <c r="AV92" s="33"/>
    </row>
    <row r="93" spans="1:48" ht="37.5" customHeight="1" x14ac:dyDescent="0.15">
      <c r="A93" s="14"/>
      <c r="B93" s="14"/>
      <c r="C93" s="67"/>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9"/>
      <c r="AV93" s="33"/>
    </row>
    <row r="94" spans="1:48" ht="37.5" customHeight="1" x14ac:dyDescent="0.15">
      <c r="A94" s="14"/>
      <c r="B94" s="14"/>
      <c r="C94" s="67"/>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9"/>
      <c r="AV94" s="33"/>
    </row>
    <row r="95" spans="1:48" ht="37.5" customHeight="1" x14ac:dyDescent="0.15">
      <c r="A95" s="14"/>
      <c r="B95" s="14"/>
      <c r="C95" s="67"/>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9"/>
      <c r="AV95" s="33"/>
    </row>
    <row r="96" spans="1:48" ht="37.5" customHeight="1" x14ac:dyDescent="0.15">
      <c r="A96" s="14"/>
      <c r="B96" s="14"/>
      <c r="C96" s="67"/>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9"/>
      <c r="AV96" s="33"/>
    </row>
    <row r="97" spans="1:48" ht="37.5" customHeight="1" x14ac:dyDescent="0.15">
      <c r="A97" s="14"/>
      <c r="B97" s="14"/>
      <c r="C97" s="67"/>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9"/>
      <c r="AV97" s="33"/>
    </row>
    <row r="98" spans="1:48" ht="37.5" customHeight="1" x14ac:dyDescent="0.15">
      <c r="A98" s="14"/>
      <c r="B98" s="14"/>
      <c r="C98" s="67"/>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9"/>
      <c r="AV98" s="33"/>
    </row>
    <row r="99" spans="1:48" ht="37.5" customHeight="1" x14ac:dyDescent="0.15">
      <c r="A99" s="14"/>
      <c r="B99" s="14"/>
      <c r="C99" s="67"/>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9"/>
      <c r="AV99" s="33"/>
    </row>
    <row r="100" spans="1:48" ht="37.5" customHeight="1" x14ac:dyDescent="0.15">
      <c r="A100" s="14"/>
      <c r="B100" s="14"/>
      <c r="C100" s="67"/>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9"/>
      <c r="AV100" s="33"/>
    </row>
    <row r="101" spans="1:48" ht="37.5" customHeight="1" x14ac:dyDescent="0.15">
      <c r="A101" s="14"/>
      <c r="B101" s="14"/>
      <c r="C101" s="67"/>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9"/>
      <c r="AV101" s="33"/>
    </row>
    <row r="102" spans="1:48" ht="37.5" customHeight="1" x14ac:dyDescent="0.15">
      <c r="A102" s="14"/>
      <c r="B102" s="14"/>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2"/>
      <c r="AV102" s="33"/>
    </row>
    <row r="103" spans="1:48" ht="22.5" customHeight="1" x14ac:dyDescent="0.15"/>
    <row r="104" spans="1:48" ht="37.5" customHeight="1" x14ac:dyDescent="0.15">
      <c r="A104" s="14">
        <v>14</v>
      </c>
      <c r="B104" s="14"/>
      <c r="C104" s="21" t="s">
        <v>341</v>
      </c>
    </row>
    <row r="105" spans="1:48" ht="37.5" customHeight="1" x14ac:dyDescent="0.15">
      <c r="A105" s="14"/>
      <c r="B105" s="14"/>
      <c r="C105" s="64"/>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6"/>
      <c r="AV105" s="33"/>
    </row>
    <row r="106" spans="1:48" ht="37.5" customHeight="1" x14ac:dyDescent="0.15">
      <c r="A106" s="14"/>
      <c r="B106" s="14"/>
      <c r="C106" s="67"/>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9"/>
      <c r="AV106" s="33"/>
    </row>
    <row r="107" spans="1:48" ht="37.5" customHeight="1" x14ac:dyDescent="0.15">
      <c r="A107" s="14"/>
      <c r="B107" s="14"/>
      <c r="C107" s="67"/>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9"/>
      <c r="AV107" s="33"/>
    </row>
    <row r="108" spans="1:48" ht="37.5" customHeight="1" x14ac:dyDescent="0.15">
      <c r="A108" s="14"/>
      <c r="B108" s="14"/>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9"/>
      <c r="AV108" s="33"/>
    </row>
    <row r="109" spans="1:48" ht="37.5" customHeight="1" x14ac:dyDescent="0.15">
      <c r="A109" s="14"/>
      <c r="B109" s="14"/>
      <c r="C109" s="67"/>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9"/>
      <c r="AV109" s="33"/>
    </row>
    <row r="110" spans="1:48" ht="37.5" customHeight="1" x14ac:dyDescent="0.15">
      <c r="A110" s="14"/>
      <c r="B110" s="14"/>
      <c r="C110" s="67"/>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9"/>
      <c r="AV110" s="33"/>
    </row>
    <row r="111" spans="1:48" ht="37.5" customHeight="1" x14ac:dyDescent="0.15">
      <c r="A111" s="14"/>
      <c r="B111" s="14"/>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9"/>
      <c r="AV111" s="33"/>
    </row>
    <row r="112" spans="1:48" ht="37.5" customHeight="1" x14ac:dyDescent="0.15">
      <c r="A112" s="14"/>
      <c r="B112" s="14"/>
      <c r="C112" s="67"/>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9"/>
      <c r="AV112" s="33"/>
    </row>
    <row r="113" spans="1:109" ht="37.5" customHeight="1" x14ac:dyDescent="0.15">
      <c r="A113" s="14"/>
      <c r="B113" s="14"/>
      <c r="C113" s="67"/>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9"/>
      <c r="AV113" s="33"/>
    </row>
    <row r="114" spans="1:109" ht="37.5" customHeight="1" x14ac:dyDescent="0.15">
      <c r="A114" s="14"/>
      <c r="B114" s="14"/>
      <c r="C114" s="67"/>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9"/>
      <c r="AV114" s="33"/>
    </row>
    <row r="115" spans="1:109" ht="37.5" customHeight="1" x14ac:dyDescent="0.15">
      <c r="A115" s="14"/>
      <c r="B115" s="14"/>
      <c r="C115" s="67"/>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9"/>
      <c r="AV115" s="33"/>
    </row>
    <row r="116" spans="1:109" ht="37.5" customHeight="1" x14ac:dyDescent="0.15">
      <c r="A116" s="14"/>
      <c r="B116" s="14"/>
      <c r="C116" s="67"/>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9"/>
      <c r="AV116" s="33"/>
    </row>
    <row r="117" spans="1:109" ht="37.5" customHeight="1" x14ac:dyDescent="0.15">
      <c r="A117" s="14"/>
      <c r="B117" s="14"/>
      <c r="C117" s="67"/>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9"/>
      <c r="AV117" s="33"/>
    </row>
    <row r="118" spans="1:109" ht="37.5" customHeight="1" x14ac:dyDescent="0.15">
      <c r="A118" s="14"/>
      <c r="B118" s="14"/>
      <c r="C118" s="70"/>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2"/>
      <c r="AV118" s="33"/>
    </row>
    <row r="123" spans="1:109" ht="37.5" customHeight="1" x14ac:dyDescent="0.15">
      <c r="CA123" s="44" t="s">
        <v>342</v>
      </c>
      <c r="CB123" s="45" t="s">
        <v>1</v>
      </c>
      <c r="CC123" s="45" t="s">
        <v>0</v>
      </c>
      <c r="CD123" s="46" t="s">
        <v>295</v>
      </c>
      <c r="CE123" s="46" t="s">
        <v>221</v>
      </c>
      <c r="CF123" s="46" t="s">
        <v>231</v>
      </c>
      <c r="CG123" s="46" t="s">
        <v>223</v>
      </c>
      <c r="CH123" s="46" t="s">
        <v>232</v>
      </c>
      <c r="CI123" s="46" t="s">
        <v>233</v>
      </c>
      <c r="CJ123" s="46" t="s">
        <v>296</v>
      </c>
      <c r="CK123" s="46" t="s">
        <v>297</v>
      </c>
      <c r="CL123" s="46" t="s">
        <v>298</v>
      </c>
      <c r="CM123" s="46" t="s">
        <v>299</v>
      </c>
      <c r="CN123" s="46" t="s">
        <v>228</v>
      </c>
      <c r="CO123" s="46" t="s">
        <v>300</v>
      </c>
      <c r="CP123" s="46" t="s">
        <v>229</v>
      </c>
      <c r="CQ123" s="46" t="s">
        <v>301</v>
      </c>
      <c r="CR123" s="46" t="s">
        <v>230</v>
      </c>
      <c r="CS123" s="46" t="s">
        <v>302</v>
      </c>
      <c r="CT123" s="46" t="s">
        <v>303</v>
      </c>
      <c r="CU123" s="46" t="s">
        <v>234</v>
      </c>
      <c r="CV123" s="46" t="s">
        <v>235</v>
      </c>
      <c r="CW123" s="46" t="s">
        <v>236</v>
      </c>
      <c r="CX123" s="46" t="s">
        <v>240</v>
      </c>
      <c r="CY123" s="46" t="s">
        <v>239</v>
      </c>
      <c r="CZ123" s="46" t="s">
        <v>238</v>
      </c>
      <c r="DA123" s="46" t="s">
        <v>237</v>
      </c>
      <c r="DB123" s="46" t="s">
        <v>175</v>
      </c>
      <c r="DC123" s="46" t="s">
        <v>304</v>
      </c>
      <c r="DD123" s="46" t="s">
        <v>305</v>
      </c>
      <c r="DE123" s="46" t="s">
        <v>306</v>
      </c>
    </row>
    <row r="124" spans="1:109" ht="37.5" customHeight="1" x14ac:dyDescent="0.15">
      <c r="CA124" s="44" t="s">
        <v>307</v>
      </c>
      <c r="CB124" s="47">
        <f>F4</f>
        <v>2019</v>
      </c>
      <c r="CC124" s="47">
        <f>AM4</f>
        <v>1</v>
      </c>
      <c r="CD124" s="47" t="str">
        <f>K6</f>
        <v/>
      </c>
      <c r="CE124" s="47" t="str">
        <f>K8</f>
        <v>02</v>
      </c>
      <c r="CF124" s="48">
        <f>U8</f>
        <v>0</v>
      </c>
      <c r="CG124" s="49">
        <f>K10</f>
        <v>0</v>
      </c>
      <c r="CH124" s="47">
        <f>M12</f>
        <v>2007</v>
      </c>
      <c r="CI124" s="47">
        <f>R12</f>
        <v>6</v>
      </c>
      <c r="CJ124" s="49">
        <f>K14</f>
        <v>1</v>
      </c>
      <c r="CK124" s="49">
        <f>K16</f>
        <v>7684</v>
      </c>
      <c r="CL124" s="48" t="str">
        <f>K18</f>
        <v>住宅新築請負、住宅リフォーム、建設設計</v>
      </c>
      <c r="CM124" s="47" t="str">
        <f>K20</f>
        <v>02</v>
      </c>
      <c r="CN124" s="48">
        <f>X20</f>
        <v>0</v>
      </c>
      <c r="CO124" s="47" t="str">
        <f>K22</f>
        <v/>
      </c>
      <c r="CP124" s="48">
        <f>X22</f>
        <v>0</v>
      </c>
      <c r="CQ124" s="47" t="str">
        <f>K24</f>
        <v/>
      </c>
      <c r="CR124" s="48">
        <f>X24</f>
        <v>0</v>
      </c>
      <c r="CS124" s="48" t="str">
        <f>C27</f>
        <v>　「子供達や孫達の世代まで末永く幸せに暮らせる、「快適」「健康」「省エネ」「安心」を最高水準に高めた家づくりを行う建設業者」というモットーを堅持し、大手ハウスメーカーにはできない、地元の小規模工務店ならではのキメの細かい対応を徹底して、施主が後悔を感じない、満足できる家づくりを提案していきたい。
　これから家を建てる30代～40代の子育て世代をターゲットとして、住宅の新築請負を獲得するため、商圏である京丹後市のターゲット世代を中心に、地道に知名度を向上させたい。また、大手ハウスメーカー以上の家づくりを提供できることを広く周知したい。その実現のために、看板の設置・折り込み広告等・消費者向けセミナーの開催を実施したい。
　これらの実施のための支援を希望された。</v>
      </c>
      <c r="CT124" s="48" t="str">
        <f>C38</f>
        <v>　課題解決に活用できる支援施策の紹介と、申請書のブラッシュアップ及び事業内容の検討について支援を行った。整理した項目は以下のとおり。　
　　1）情報発信力の強化
　　2）事業所の姿勢について消費者へのアピール方法
　上記項目について、具体的な事業として、
　　①当事業所の強みを発信する看板の設置
　　②「TRETTIO（トレッティオ）」と注文住宅建築請負の広告宣伝を実施
　　③「育児と住まいのセミナー」の開催
　　④ITの活用を行うこととなった。
　また、経営計画を遂行する上での資金調達相談等への対応も随時行うこととした。</v>
      </c>
      <c r="CU124" s="47">
        <f>J61</f>
        <v>0</v>
      </c>
      <c r="CV124" s="47">
        <f>J63</f>
        <v>1</v>
      </c>
      <c r="CW124" s="48">
        <f>Q65</f>
        <v>0</v>
      </c>
      <c r="CX124" s="48">
        <f>Q67</f>
        <v>0</v>
      </c>
      <c r="CY124" s="48">
        <f>Q69</f>
        <v>0</v>
      </c>
      <c r="CZ124" s="48">
        <f>Q71</f>
        <v>0</v>
      </c>
      <c r="DA124" s="48">
        <f>Q73</f>
        <v>0</v>
      </c>
      <c r="DB124" s="48" t="str">
        <f>K76</f>
        <v>国</v>
      </c>
      <c r="DC124" s="48" t="str">
        <f>C79</f>
        <v>　①当事業所の強みを発信する看板の設置、②「TRETTIO（トレッティオ）」と注文住宅建築請負の広告宣伝を実施、③「育児と住まいのセミナー」の開催、④ITの活用を実施することによって、「子供達や孫達の世代まで末永く幸せに暮らせる、「快適」「健康」「省エネ」「安心」を最高水準に高めた家づくりを行う建設業者」としての認知度を高め、地元における知名度の向上が期待できる。
　これにより、来期の決算時には、過去5年間の平均建築棟数1.2棟の2.5倍である3棟の建築請負を獲得する見込みである。</v>
      </c>
      <c r="DD124" s="48" t="str">
        <f>C92</f>
        <v xml:space="preserve">保有している倉庫の外壁に、ZEHや高気密・高断熱の家づくりを提案し、また、TRETTIOシリーズという規格住宅も取り扱っていることを記載した看板を設置　することで、当事業所の取り組みや強みが広く周知でき、知名度の向上が期待できる。
規格住宅「TRETTIOシリーズ」をPRする広告を地域情報誌に掲載することにより、注文住宅に敷居の高さを感じている消費者にも、家づくりをアピールすることができる。また、注文住宅建築の請負については、新聞折込広告を実施する。新聞折込広告は、幅広い世代に訴求できるため、商品ごとのターゲットに合わせた世代に当事業所をアピールできる。
当事業所のメインターゲットとしている30歳代～40歳代の消費者に向けて「育児と住まいのセミナー」を開催することにより、家づくりは子育てに密接に関連していることに理解を深めて頂き、それを踏まえた家づくりの提案を行うことで、キメの細かい対応と提案ができる工務店としてアピールし、販路開拓につなげていく。
IT活用方法の恒常的な見直しを行うことで、情報発信力を強化する。
</v>
      </c>
      <c r="DE124" s="48">
        <f>C105</f>
        <v>0</v>
      </c>
    </row>
  </sheetData>
  <sheetProtection password="CC2A" sheet="1" objects="1" scenarios="1"/>
  <dataConsolidate/>
  <mergeCells count="42">
    <mergeCell ref="C92:AU102"/>
    <mergeCell ref="C105:AU118"/>
    <mergeCell ref="O71:P71"/>
    <mergeCell ref="Q71:AU71"/>
    <mergeCell ref="O73:P73"/>
    <mergeCell ref="Q73:AU73"/>
    <mergeCell ref="K76:AU76"/>
    <mergeCell ref="C79:AU89"/>
    <mergeCell ref="C27:AU35"/>
    <mergeCell ref="C38:AU57"/>
    <mergeCell ref="K65:M65"/>
    <mergeCell ref="O65:P65"/>
    <mergeCell ref="Q65:AU65"/>
    <mergeCell ref="K67:M69"/>
    <mergeCell ref="O67:P67"/>
    <mergeCell ref="Q67:AU67"/>
    <mergeCell ref="O69:P69"/>
    <mergeCell ref="Q69:AU69"/>
    <mergeCell ref="K22:M22"/>
    <mergeCell ref="O22:V22"/>
    <mergeCell ref="X22:AU22"/>
    <mergeCell ref="K24:M24"/>
    <mergeCell ref="O24:V24"/>
    <mergeCell ref="X24:AU24"/>
    <mergeCell ref="K14:M14"/>
    <mergeCell ref="K16:M16"/>
    <mergeCell ref="K18:AQ18"/>
    <mergeCell ref="K20:M20"/>
    <mergeCell ref="O20:V20"/>
    <mergeCell ref="X20:AU20"/>
    <mergeCell ref="K8:M8"/>
    <mergeCell ref="O8:R8"/>
    <mergeCell ref="U8:AU8"/>
    <mergeCell ref="K10:M10"/>
    <mergeCell ref="K12:L12"/>
    <mergeCell ref="M12:O12"/>
    <mergeCell ref="C4:D4"/>
    <mergeCell ref="F4:H4"/>
    <mergeCell ref="I4:K4"/>
    <mergeCell ref="O4:AI4"/>
    <mergeCell ref="K6:M6"/>
    <mergeCell ref="O6:S6"/>
  </mergeCells>
  <phoneticPr fontId="3"/>
  <dataValidations count="6">
    <dataValidation type="custom" allowBlank="1" showInputMessage="1" showErrorMessage="1" sqref="X22:AU22 X24:AU24 X20:AU20">
      <formula1>K20="15"</formula1>
    </dataValidation>
    <dataValidation type="custom" allowBlank="1" showInputMessage="1" showErrorMessage="1" sqref="U8:AU8">
      <formula1>K8="06"</formula1>
    </dataValidation>
    <dataValidation type="whole" allowBlank="1" showInputMessage="1" showErrorMessage="1" sqref="R12">
      <formula1>1</formula1>
      <formula2>12</formula2>
    </dataValidation>
    <dataValidation type="whole" allowBlank="1" showInputMessage="1" showErrorMessage="1" sqref="K14:M14">
      <formula1>0</formula1>
      <formula2>9999</formula2>
    </dataValidation>
    <dataValidation type="whole" allowBlank="1" showInputMessage="1" showErrorMessage="1" sqref="K10:M10 K16:M16">
      <formula1>0</formula1>
      <formula2>99999</formula2>
    </dataValidation>
    <dataValidation type="whole" allowBlank="1" showInputMessage="1" showErrorMessage="1" sqref="F4:H4 M12:O12">
      <formula1>1</formula1>
      <formula2>9999</formula2>
    </dataValidation>
  </dataValidations>
  <pageMargins left="0.78740157480314965" right="0.39370078740157483" top="0.59055118110236227" bottom="0.59055118110236227" header="0.31496062992125984" footer="0.31496062992125984"/>
  <pageSetup paperSize="9" scale="41"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[5]ﾊﾟﾗﾒﾀ!#REF!</xm:f>
          </x14:formula1>
          <xm:sqref>K61 K63</xm:sqref>
        </x14:dataValidation>
        <x14:dataValidation type="list" allowBlank="1" showInputMessage="1" showErrorMessage="1">
          <x14:formula1>
            <xm:f>[5]ﾊﾟﾗﾒﾀ!#REF!</xm:f>
          </x14:formula1>
          <xm:sqref>O6:S6</xm:sqref>
        </x14:dataValidation>
        <x14:dataValidation type="list" allowBlank="1" showInputMessage="1" showErrorMessage="1">
          <x14:formula1>
            <xm:f>[5]ﾊﾟﾗﾒﾀ!#REF!</xm:f>
          </x14:formula1>
          <xm:sqref>O20 O22 O24</xm:sqref>
        </x14:dataValidation>
        <x14:dataValidation type="list" allowBlank="1" showInputMessage="1" showErrorMessage="1">
          <x14:formula1>
            <xm:f>[5]ﾊﾟﾗﾒﾀ!#REF!</xm:f>
          </x14:formula1>
          <xm:sqref>O8:R8</xm:sqref>
        </x14:dataValidation>
        <x14:dataValidation type="list" allowBlank="1" showInputMessage="1" showErrorMessage="1">
          <x14:formula1>
            <xm:f>[5]ﾊﾟﾗﾒﾀ!#REF!</xm:f>
          </x14:formula1>
          <xm:sqref>AM4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24"/>
  <sheetViews>
    <sheetView view="pageBreakPreview" zoomScale="70" zoomScaleNormal="70" zoomScaleSheetLayoutView="70" workbookViewId="0">
      <selection activeCell="AL6" sqref="AL6"/>
    </sheetView>
  </sheetViews>
  <sheetFormatPr defaultColWidth="9" defaultRowHeight="37.5" customHeight="1" x14ac:dyDescent="0.15"/>
  <cols>
    <col min="1" max="1" width="5.85546875" style="51" bestFit="1" customWidth="1"/>
    <col min="2" max="2" width="1.28515625" style="51" customWidth="1"/>
    <col min="3" max="4" width="6.28515625" style="51" customWidth="1"/>
    <col min="5" max="5" width="1.28515625" style="51" customWidth="1"/>
    <col min="6" max="6" width="6.28515625" style="51" customWidth="1"/>
    <col min="7" max="7" width="1.28515625" style="51" customWidth="1"/>
    <col min="8" max="9" width="6.28515625" style="51" customWidth="1"/>
    <col min="10" max="10" width="2.42578125" style="51" customWidth="1"/>
    <col min="11" max="11" width="6.28515625" style="51" customWidth="1"/>
    <col min="12" max="12" width="1.28515625" style="51" customWidth="1"/>
    <col min="13" max="13" width="6.28515625" style="51" customWidth="1"/>
    <col min="14" max="14" width="1.28515625" style="51" customWidth="1"/>
    <col min="15" max="16" width="6.28515625" style="51" customWidth="1"/>
    <col min="17" max="17" width="1.28515625" style="51" customWidth="1"/>
    <col min="18" max="19" width="6.28515625" style="51" customWidth="1"/>
    <col min="20" max="20" width="1.28515625" style="51" customWidth="1"/>
    <col min="21" max="22" width="6.28515625" style="51" customWidth="1"/>
    <col min="23" max="23" width="1.28515625" style="51" customWidth="1"/>
    <col min="24" max="25" width="6.28515625" style="51" customWidth="1"/>
    <col min="26" max="26" width="1.28515625" style="51" customWidth="1"/>
    <col min="27" max="27" width="6.28515625" style="51" customWidth="1"/>
    <col min="28" max="28" width="1.28515625" style="51" customWidth="1"/>
    <col min="29" max="30" width="6.28515625" style="51" customWidth="1"/>
    <col min="31" max="31" width="1.28515625" style="51" customWidth="1"/>
    <col min="32" max="33" width="6.28515625" style="51" customWidth="1"/>
    <col min="34" max="34" width="1.28515625" style="51" customWidth="1"/>
    <col min="35" max="36" width="6.28515625" style="51" customWidth="1"/>
    <col min="37" max="37" width="1.28515625" style="51" customWidth="1"/>
    <col min="38" max="39" width="6.28515625" style="51" customWidth="1"/>
    <col min="40" max="40" width="1.28515625" style="51" customWidth="1"/>
    <col min="41" max="43" width="6.28515625" style="51" customWidth="1"/>
    <col min="44" max="44" width="1.28515625" style="51" customWidth="1"/>
    <col min="45" max="46" width="6.28515625" style="51" customWidth="1"/>
    <col min="47" max="47" width="5" style="51" customWidth="1"/>
    <col min="48" max="48" width="1.28515625" style="30" customWidth="1"/>
    <col min="49" max="78" width="6.28515625" style="51" customWidth="1"/>
    <col min="79" max="79" width="12.7109375" style="51" bestFit="1" customWidth="1"/>
    <col min="80" max="80" width="7.42578125" style="51" bestFit="1" customWidth="1"/>
    <col min="81" max="81" width="9.85546875" style="51" bestFit="1" customWidth="1"/>
    <col min="82" max="82" width="20.42578125" style="51" bestFit="1" customWidth="1"/>
    <col min="83" max="83" width="9.140625" style="51" bestFit="1" customWidth="1"/>
    <col min="84" max="84" width="20.42578125" style="51" bestFit="1" customWidth="1"/>
    <col min="85" max="89" width="12.7109375" style="51" bestFit="1" customWidth="1"/>
    <col min="90" max="90" width="36.140625" style="51" bestFit="1" customWidth="1"/>
    <col min="91" max="91" width="24.42578125" style="51" bestFit="1" customWidth="1"/>
    <col min="92" max="92" width="36.140625" style="51" bestFit="1" customWidth="1"/>
    <col min="93" max="93" width="24.42578125" style="51" bestFit="1" customWidth="1"/>
    <col min="94" max="94" width="36.140625" style="51" bestFit="1" customWidth="1"/>
    <col min="95" max="95" width="24.42578125" style="51" bestFit="1" customWidth="1"/>
    <col min="96" max="96" width="36.140625" style="51" bestFit="1" customWidth="1"/>
    <col min="97" max="97" width="28.28515625" style="51" bestFit="1" customWidth="1"/>
    <col min="98" max="100" width="16.5703125" style="51" bestFit="1" customWidth="1"/>
    <col min="101" max="105" width="24.42578125" style="51" bestFit="1" customWidth="1"/>
    <col min="106" max="106" width="16.5703125" style="51" bestFit="1" customWidth="1"/>
    <col min="107" max="107" width="36.140625" style="51" bestFit="1" customWidth="1"/>
    <col min="108" max="108" width="43.85546875" style="51" bestFit="1" customWidth="1"/>
    <col min="109" max="109" width="31.7109375" style="51" bestFit="1" customWidth="1"/>
    <col min="110" max="265" width="6.28515625" style="51" customWidth="1"/>
    <col min="266" max="16384" width="9" style="51"/>
  </cols>
  <sheetData>
    <row r="1" spans="1:79" ht="15" customHeight="1" x14ac:dyDescent="0.15">
      <c r="CA1" s="51" t="s">
        <v>249</v>
      </c>
    </row>
    <row r="2" spans="1:79" ht="61.5" customHeight="1" x14ac:dyDescent="0.15"/>
    <row r="3" spans="1:79" ht="30" customHeight="1" x14ac:dyDescent="0.15"/>
    <row r="4" spans="1:79" s="7" customFormat="1" ht="52.5" customHeight="1" x14ac:dyDescent="0.15">
      <c r="C4" s="74" t="s">
        <v>189</v>
      </c>
      <c r="D4" s="74"/>
      <c r="E4" s="53"/>
      <c r="F4" s="75">
        <v>2019</v>
      </c>
      <c r="G4" s="76"/>
      <c r="H4" s="77"/>
      <c r="I4" s="78" t="s">
        <v>1</v>
      </c>
      <c r="J4" s="78"/>
      <c r="K4" s="78"/>
      <c r="L4" s="53"/>
      <c r="M4" s="53"/>
      <c r="N4" s="53"/>
      <c r="O4" s="73" t="s">
        <v>263</v>
      </c>
      <c r="P4" s="73"/>
      <c r="Q4" s="73"/>
      <c r="R4" s="73"/>
      <c r="S4" s="73"/>
      <c r="T4" s="73"/>
      <c r="U4" s="73"/>
      <c r="V4" s="73"/>
      <c r="W4" s="73"/>
      <c r="X4" s="73"/>
      <c r="Y4" s="73"/>
      <c r="Z4" s="73"/>
      <c r="AA4" s="73"/>
      <c r="AB4" s="73"/>
      <c r="AC4" s="73"/>
      <c r="AD4" s="73"/>
      <c r="AE4" s="73"/>
      <c r="AF4" s="73"/>
      <c r="AG4" s="73"/>
      <c r="AH4" s="73"/>
      <c r="AI4" s="73"/>
      <c r="AJ4" s="52"/>
      <c r="AK4" s="8"/>
      <c r="AL4" s="11" t="s">
        <v>4</v>
      </c>
      <c r="AM4" s="26">
        <v>1</v>
      </c>
      <c r="AN4" s="51" t="s">
        <v>0</v>
      </c>
      <c r="AO4" s="51"/>
      <c r="AP4" s="51"/>
      <c r="AV4" s="31"/>
    </row>
    <row r="5" spans="1:79" ht="30" customHeight="1" x14ac:dyDescent="0.15">
      <c r="A5" s="14"/>
    </row>
    <row r="6" spans="1:79" ht="37.5" customHeight="1" x14ac:dyDescent="0.15">
      <c r="A6" s="14">
        <v>1</v>
      </c>
      <c r="B6" s="14"/>
      <c r="C6" s="51" t="s">
        <v>264</v>
      </c>
      <c r="K6" s="55" t="str">
        <f>IF(O6="","",VLOOKUP(O6,[6]ﾊﾟﾗﾒﾀ!G2:H27,2,FALSE))</f>
        <v/>
      </c>
      <c r="L6" s="55"/>
      <c r="M6" s="55"/>
      <c r="O6" s="56"/>
      <c r="P6" s="56"/>
      <c r="Q6" s="56"/>
      <c r="R6" s="56"/>
      <c r="S6" s="56"/>
      <c r="AG6" s="9"/>
    </row>
    <row r="7" spans="1:79" ht="22.5" customHeight="1" x14ac:dyDescent="0.15">
      <c r="A7" s="14"/>
    </row>
    <row r="8" spans="1:79" ht="37.5" customHeight="1" x14ac:dyDescent="0.15">
      <c r="A8" s="14">
        <v>2</v>
      </c>
      <c r="B8" s="14"/>
      <c r="C8" s="51" t="s">
        <v>265</v>
      </c>
      <c r="K8" s="55" t="str">
        <f>IF(O8="","",VLOOKUP(O8,[6]ﾊﾟﾗﾒﾀ!I2:J7,2,FALSE))</f>
        <v>05</v>
      </c>
      <c r="L8" s="55"/>
      <c r="M8" s="55"/>
      <c r="O8" s="56" t="s">
        <v>134</v>
      </c>
      <c r="P8" s="56"/>
      <c r="Q8" s="56"/>
      <c r="R8" s="56"/>
      <c r="U8" s="57"/>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row>
    <row r="9" spans="1:79" ht="22.5" customHeight="1" x14ac:dyDescent="0.15">
      <c r="A9" s="14"/>
      <c r="U9" s="35" t="s">
        <v>191</v>
      </c>
    </row>
    <row r="10" spans="1:79" ht="37.5" customHeight="1" x14ac:dyDescent="0.15">
      <c r="A10" s="14">
        <v>3</v>
      </c>
      <c r="B10" s="14"/>
      <c r="C10" s="51" t="s">
        <v>266</v>
      </c>
      <c r="K10" s="60"/>
      <c r="L10" s="60"/>
      <c r="M10" s="60"/>
      <c r="O10" s="51" t="s">
        <v>145</v>
      </c>
      <c r="AG10" s="9"/>
    </row>
    <row r="11" spans="1:79" ht="22.5" customHeight="1" x14ac:dyDescent="0.15"/>
    <row r="12" spans="1:79" ht="37.5" customHeight="1" x14ac:dyDescent="0.15">
      <c r="A12" s="14">
        <v>4</v>
      </c>
      <c r="B12" s="14"/>
      <c r="C12" s="51" t="s">
        <v>267</v>
      </c>
      <c r="K12" s="79" t="s">
        <v>189</v>
      </c>
      <c r="L12" s="79"/>
      <c r="M12" s="80">
        <v>1911</v>
      </c>
      <c r="N12" s="81"/>
      <c r="O12" s="82"/>
      <c r="P12" s="11" t="s">
        <v>142</v>
      </c>
      <c r="R12" s="54">
        <v>4</v>
      </c>
      <c r="S12" s="11" t="s">
        <v>143</v>
      </c>
      <c r="AG12" s="9"/>
    </row>
    <row r="13" spans="1:79" ht="22.5" customHeight="1" x14ac:dyDescent="0.15"/>
    <row r="14" spans="1:79" ht="37.5" customHeight="1" x14ac:dyDescent="0.15">
      <c r="A14" s="14">
        <v>5</v>
      </c>
      <c r="B14" s="14"/>
      <c r="C14" s="51" t="s">
        <v>268</v>
      </c>
      <c r="K14" s="60">
        <v>0</v>
      </c>
      <c r="L14" s="60"/>
      <c r="M14" s="60"/>
      <c r="O14" s="11" t="s">
        <v>144</v>
      </c>
      <c r="AG14" s="9"/>
    </row>
    <row r="15" spans="1:79" ht="22.5" customHeight="1" x14ac:dyDescent="0.15"/>
    <row r="16" spans="1:79" ht="37.5" customHeight="1" x14ac:dyDescent="0.15">
      <c r="A16" s="14">
        <v>6</v>
      </c>
      <c r="B16" s="14"/>
      <c r="C16" s="51" t="s">
        <v>269</v>
      </c>
      <c r="K16" s="61">
        <v>2055</v>
      </c>
      <c r="L16" s="62"/>
      <c r="M16" s="63"/>
      <c r="O16" s="51" t="s">
        <v>145</v>
      </c>
      <c r="AG16" s="9"/>
    </row>
    <row r="17" spans="1:48" ht="22.5" customHeight="1" x14ac:dyDescent="0.15"/>
    <row r="18" spans="1:48" ht="37.5" customHeight="1" x14ac:dyDescent="0.15">
      <c r="A18" s="14">
        <v>7</v>
      </c>
      <c r="B18" s="14"/>
      <c r="C18" s="51" t="s">
        <v>270</v>
      </c>
      <c r="K18" s="57" t="s">
        <v>343</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row>
    <row r="19" spans="1:48" ht="22.5" customHeight="1" x14ac:dyDescent="0.15"/>
    <row r="20" spans="1:48" ht="37.5" customHeight="1" x14ac:dyDescent="0.15">
      <c r="A20" s="14">
        <v>8</v>
      </c>
      <c r="B20" s="14"/>
      <c r="C20" s="51" t="s">
        <v>272</v>
      </c>
      <c r="H20" s="23" t="s">
        <v>273</v>
      </c>
      <c r="I20" s="11">
        <v>1</v>
      </c>
      <c r="J20" s="22" t="s">
        <v>274</v>
      </c>
      <c r="K20" s="55" t="str">
        <f>IF(O20="","",VLOOKUP(O20,[6]ﾊﾟﾗﾒﾀ!K2:L16,2,FALSE))</f>
        <v>02</v>
      </c>
      <c r="L20" s="55"/>
      <c r="M20" s="55"/>
      <c r="O20" s="56" t="s">
        <v>251</v>
      </c>
      <c r="P20" s="56"/>
      <c r="Q20" s="56"/>
      <c r="R20" s="56"/>
      <c r="S20" s="56"/>
      <c r="T20" s="56"/>
      <c r="U20" s="56"/>
      <c r="V20" s="56"/>
      <c r="X20" s="57"/>
      <c r="Y20" s="58"/>
      <c r="Z20" s="58"/>
      <c r="AA20" s="58"/>
      <c r="AB20" s="58"/>
      <c r="AC20" s="58"/>
      <c r="AD20" s="58"/>
      <c r="AE20" s="58"/>
      <c r="AF20" s="58"/>
      <c r="AG20" s="58"/>
      <c r="AH20" s="58"/>
      <c r="AI20" s="58"/>
      <c r="AJ20" s="58"/>
      <c r="AK20" s="58"/>
      <c r="AL20" s="58"/>
      <c r="AM20" s="58"/>
      <c r="AN20" s="58"/>
      <c r="AO20" s="58"/>
      <c r="AP20" s="58"/>
      <c r="AQ20" s="58"/>
      <c r="AR20" s="58"/>
      <c r="AS20" s="58"/>
      <c r="AT20" s="58"/>
      <c r="AU20" s="59"/>
      <c r="AV20" s="32"/>
    </row>
    <row r="21" spans="1:48" ht="15" customHeight="1" x14ac:dyDescent="0.15">
      <c r="X21" s="35" t="s">
        <v>191</v>
      </c>
    </row>
    <row r="22" spans="1:48" ht="37.5" customHeight="1" x14ac:dyDescent="0.15">
      <c r="A22" s="14"/>
      <c r="B22" s="14"/>
      <c r="H22" s="23" t="s">
        <v>273</v>
      </c>
      <c r="I22" s="11">
        <v>2</v>
      </c>
      <c r="J22" s="22" t="s">
        <v>274</v>
      </c>
      <c r="K22" s="55" t="str">
        <f>IF(O22="","",VLOOKUP(O22,[6]ﾊﾟﾗﾒﾀ!K2:L16,2,FALSE))</f>
        <v/>
      </c>
      <c r="L22" s="55"/>
      <c r="M22" s="55"/>
      <c r="O22" s="56"/>
      <c r="P22" s="56"/>
      <c r="Q22" s="56"/>
      <c r="R22" s="56"/>
      <c r="S22" s="56"/>
      <c r="T22" s="56"/>
      <c r="U22" s="56"/>
      <c r="V22" s="56"/>
      <c r="X22" s="57"/>
      <c r="Y22" s="58"/>
      <c r="Z22" s="58"/>
      <c r="AA22" s="58"/>
      <c r="AB22" s="58"/>
      <c r="AC22" s="58"/>
      <c r="AD22" s="58"/>
      <c r="AE22" s="58"/>
      <c r="AF22" s="58"/>
      <c r="AG22" s="58"/>
      <c r="AH22" s="58"/>
      <c r="AI22" s="58"/>
      <c r="AJ22" s="58"/>
      <c r="AK22" s="58"/>
      <c r="AL22" s="58"/>
      <c r="AM22" s="58"/>
      <c r="AN22" s="58"/>
      <c r="AO22" s="58"/>
      <c r="AP22" s="58"/>
      <c r="AQ22" s="58"/>
      <c r="AR22" s="58"/>
      <c r="AS22" s="58"/>
      <c r="AT22" s="58"/>
      <c r="AU22" s="59"/>
      <c r="AV22" s="32"/>
    </row>
    <row r="23" spans="1:48" ht="15" customHeight="1" x14ac:dyDescent="0.15">
      <c r="X23" s="35" t="s">
        <v>191</v>
      </c>
    </row>
    <row r="24" spans="1:48" ht="37.5" customHeight="1" x14ac:dyDescent="0.15">
      <c r="A24" s="14"/>
      <c r="B24" s="14"/>
      <c r="H24" s="23" t="s">
        <v>273</v>
      </c>
      <c r="I24" s="11">
        <v>3</v>
      </c>
      <c r="J24" s="22" t="s">
        <v>274</v>
      </c>
      <c r="K24" s="55" t="str">
        <f>IF(O24="","",VLOOKUP(O24,[6]ﾊﾟﾗﾒﾀ!K2:L16,2,FALSE))</f>
        <v/>
      </c>
      <c r="L24" s="55"/>
      <c r="M24" s="55"/>
      <c r="O24" s="56"/>
      <c r="P24" s="56"/>
      <c r="Q24" s="56"/>
      <c r="R24" s="56"/>
      <c r="S24" s="56"/>
      <c r="T24" s="56"/>
      <c r="U24" s="56"/>
      <c r="V24" s="56"/>
      <c r="X24" s="57"/>
      <c r="Y24" s="58"/>
      <c r="Z24" s="58"/>
      <c r="AA24" s="58"/>
      <c r="AB24" s="58"/>
      <c r="AC24" s="58"/>
      <c r="AD24" s="58"/>
      <c r="AE24" s="58"/>
      <c r="AF24" s="58"/>
      <c r="AG24" s="58"/>
      <c r="AH24" s="58"/>
      <c r="AI24" s="58"/>
      <c r="AJ24" s="58"/>
      <c r="AK24" s="58"/>
      <c r="AL24" s="58"/>
      <c r="AM24" s="58"/>
      <c r="AN24" s="58"/>
      <c r="AO24" s="58"/>
      <c r="AP24" s="58"/>
      <c r="AQ24" s="58"/>
      <c r="AR24" s="58"/>
      <c r="AS24" s="58"/>
      <c r="AT24" s="58"/>
      <c r="AU24" s="59"/>
      <c r="AV24" s="32"/>
    </row>
    <row r="25" spans="1:48" ht="22.5" customHeight="1" x14ac:dyDescent="0.15">
      <c r="X25" s="35" t="s">
        <v>191</v>
      </c>
    </row>
    <row r="26" spans="1:48" ht="37.5" customHeight="1" x14ac:dyDescent="0.15">
      <c r="A26" s="14">
        <v>9</v>
      </c>
      <c r="B26" s="14"/>
      <c r="C26" s="51" t="s">
        <v>277</v>
      </c>
    </row>
    <row r="27" spans="1:48" ht="37.5" customHeight="1" x14ac:dyDescent="0.15">
      <c r="A27" s="14"/>
      <c r="B27" s="14"/>
      <c r="C27" s="64" t="s">
        <v>344</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V27" s="33"/>
    </row>
    <row r="28" spans="1:48" ht="37.5" customHeight="1" x14ac:dyDescent="0.15">
      <c r="A28" s="14"/>
      <c r="B28" s="14"/>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9"/>
      <c r="AV28" s="33"/>
    </row>
    <row r="29" spans="1:48" ht="37.5" customHeight="1" x14ac:dyDescent="0.15">
      <c r="A29" s="14"/>
      <c r="B29" s="14"/>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9"/>
      <c r="AV29" s="33"/>
    </row>
    <row r="30" spans="1:48" ht="37.5" customHeight="1" x14ac:dyDescent="0.15">
      <c r="A30" s="14"/>
      <c r="B30" s="14"/>
      <c r="C30" s="67"/>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9"/>
      <c r="AV30" s="33"/>
    </row>
    <row r="31" spans="1:48" ht="37.5" customHeight="1" x14ac:dyDescent="0.15">
      <c r="A31" s="14"/>
      <c r="B31" s="14"/>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9"/>
      <c r="AV31" s="33"/>
    </row>
    <row r="32" spans="1:48" ht="37.5" customHeight="1" x14ac:dyDescent="0.15">
      <c r="A32" s="14"/>
      <c r="B32" s="14"/>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9"/>
      <c r="AV32" s="33"/>
    </row>
    <row r="33" spans="1:48" ht="37.5" customHeight="1" x14ac:dyDescent="0.15">
      <c r="A33" s="14"/>
      <c r="B33" s="14"/>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9"/>
      <c r="AV33" s="33"/>
    </row>
    <row r="34" spans="1:48" ht="37.5" customHeight="1" x14ac:dyDescent="0.15">
      <c r="A34" s="14"/>
      <c r="B34" s="14"/>
      <c r="C34" s="67"/>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9"/>
      <c r="AV34" s="33"/>
    </row>
    <row r="35" spans="1:48" ht="37.5" customHeight="1" x14ac:dyDescent="0.15">
      <c r="A35" s="14"/>
      <c r="B35" s="1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2"/>
      <c r="AV35" s="33"/>
    </row>
    <row r="36" spans="1:48" ht="22.5" customHeight="1" x14ac:dyDescent="0.15"/>
    <row r="37" spans="1:48" ht="37.5" customHeight="1" x14ac:dyDescent="0.15">
      <c r="A37" s="14">
        <v>10</v>
      </c>
      <c r="B37" s="14"/>
      <c r="C37" s="51" t="s">
        <v>279</v>
      </c>
    </row>
    <row r="38" spans="1:48" ht="37.5" customHeight="1" x14ac:dyDescent="0.15">
      <c r="A38" s="14"/>
      <c r="B38" s="14"/>
      <c r="C38" s="64" t="s">
        <v>345</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6"/>
      <c r="AV38" s="33"/>
    </row>
    <row r="39" spans="1:48" ht="37.5" customHeight="1" x14ac:dyDescent="0.15">
      <c r="A39" s="14"/>
      <c r="B39" s="14"/>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9"/>
      <c r="AV39" s="33"/>
    </row>
    <row r="40" spans="1:48" ht="37.5" customHeight="1" x14ac:dyDescent="0.15">
      <c r="A40" s="14"/>
      <c r="B40" s="14"/>
      <c r="C40" s="67"/>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9"/>
      <c r="AV40" s="33"/>
    </row>
    <row r="41" spans="1:48" ht="37.5" customHeight="1" x14ac:dyDescent="0.15">
      <c r="A41" s="14"/>
      <c r="B41" s="14"/>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9"/>
      <c r="AV41" s="33"/>
    </row>
    <row r="42" spans="1:48" ht="37.5" customHeight="1" x14ac:dyDescent="0.15">
      <c r="A42" s="14"/>
      <c r="B42" s="14"/>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9"/>
      <c r="AV42" s="33"/>
    </row>
    <row r="43" spans="1:48" ht="37.5" customHeight="1" x14ac:dyDescent="0.15">
      <c r="A43" s="14"/>
      <c r="B43" s="14"/>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9"/>
      <c r="AV43" s="33"/>
    </row>
    <row r="44" spans="1:48" ht="37.5" customHeight="1" x14ac:dyDescent="0.15">
      <c r="A44" s="14"/>
      <c r="B44" s="14"/>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9"/>
      <c r="AV44" s="33"/>
    </row>
    <row r="45" spans="1:48" ht="37.5" customHeight="1" x14ac:dyDescent="0.15">
      <c r="A45" s="14"/>
      <c r="B45" s="14"/>
      <c r="C45" s="67"/>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9"/>
      <c r="AV45" s="33"/>
    </row>
    <row r="46" spans="1:48" ht="37.5" customHeight="1" x14ac:dyDescent="0.15">
      <c r="A46" s="14"/>
      <c r="B46" s="14"/>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9"/>
      <c r="AV46" s="33"/>
    </row>
    <row r="47" spans="1:48" ht="37.5" customHeight="1" x14ac:dyDescent="0.15">
      <c r="A47" s="14"/>
      <c r="B47" s="14"/>
      <c r="C47" s="67"/>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9"/>
      <c r="AV47" s="33"/>
    </row>
    <row r="48" spans="1:48" ht="37.5" customHeight="1" x14ac:dyDescent="0.15">
      <c r="A48" s="14"/>
      <c r="B48" s="14"/>
      <c r="C48" s="67"/>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9"/>
      <c r="AV48" s="33"/>
    </row>
    <row r="49" spans="1:48" ht="37.5" customHeight="1" x14ac:dyDescent="0.15">
      <c r="A49" s="14"/>
      <c r="B49" s="14"/>
      <c r="C49" s="67"/>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9"/>
      <c r="AV49" s="33"/>
    </row>
    <row r="50" spans="1:48" ht="37.5" customHeight="1" x14ac:dyDescent="0.15">
      <c r="A50" s="14"/>
      <c r="B50" s="14"/>
      <c r="C50" s="67"/>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9"/>
      <c r="AV50" s="33"/>
    </row>
    <row r="51" spans="1:48" ht="37.5" customHeight="1" x14ac:dyDescent="0.15">
      <c r="A51" s="14"/>
      <c r="B51" s="14"/>
      <c r="C51" s="67"/>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9"/>
      <c r="AV51" s="33"/>
    </row>
    <row r="52" spans="1:48" ht="37.5" customHeight="1" x14ac:dyDescent="0.15">
      <c r="A52" s="14"/>
      <c r="B52" s="14"/>
      <c r="C52" s="67"/>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9"/>
      <c r="AV52" s="33"/>
    </row>
    <row r="53" spans="1:48" ht="37.5" customHeight="1" x14ac:dyDescent="0.15">
      <c r="A53" s="14"/>
      <c r="B53" s="14"/>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9"/>
      <c r="AV53" s="33"/>
    </row>
    <row r="54" spans="1:48" ht="37.5" customHeight="1" x14ac:dyDescent="0.15">
      <c r="A54" s="14"/>
      <c r="B54" s="14"/>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9"/>
      <c r="AV54" s="33"/>
    </row>
    <row r="55" spans="1:48" ht="37.5" customHeight="1" x14ac:dyDescent="0.15">
      <c r="A55" s="14"/>
      <c r="B55" s="14"/>
      <c r="C55" s="67"/>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9"/>
      <c r="AV55" s="33"/>
    </row>
    <row r="56" spans="1:48" ht="37.5" customHeight="1" x14ac:dyDescent="0.15">
      <c r="A56" s="14"/>
      <c r="B56" s="14"/>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9"/>
      <c r="AV56" s="33"/>
    </row>
    <row r="57" spans="1:48" ht="45" customHeight="1" x14ac:dyDescent="0.15">
      <c r="A57" s="14"/>
      <c r="B57" s="14"/>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2"/>
      <c r="AV57" s="33"/>
    </row>
    <row r="58" spans="1:48" ht="22.5" customHeight="1" x14ac:dyDescent="0.15"/>
    <row r="59" spans="1:48" ht="22.5" customHeight="1" x14ac:dyDescent="0.15"/>
    <row r="60" spans="1:48" ht="37.5" customHeight="1" x14ac:dyDescent="0.15">
      <c r="A60" s="14">
        <v>11</v>
      </c>
      <c r="B60" s="14"/>
      <c r="C60" s="51" t="s">
        <v>281</v>
      </c>
    </row>
    <row r="61" spans="1:48" ht="37.5" customHeight="1" x14ac:dyDescent="0.15">
      <c r="A61" s="14"/>
      <c r="B61" s="14"/>
      <c r="D61" s="51" t="s">
        <v>174</v>
      </c>
      <c r="J61" s="36">
        <f>IF(K61="",0,VLOOKUP(K61,[6]ﾊﾟﾗﾒﾀ!M2:N2,2,FALSE))</f>
        <v>0</v>
      </c>
      <c r="K61" s="10"/>
      <c r="M61" s="51" t="s">
        <v>192</v>
      </c>
    </row>
    <row r="62" spans="1:48" ht="7.5" customHeight="1" x14ac:dyDescent="0.15"/>
    <row r="63" spans="1:48" ht="37.5" customHeight="1" x14ac:dyDescent="0.15">
      <c r="A63" s="14"/>
      <c r="B63" s="14"/>
      <c r="J63" s="36">
        <f>IF(K63="",0,VLOOKUP(K63,[6]ﾊﾟﾗﾒﾀ!M2:N2,2,FALSE))</f>
        <v>1</v>
      </c>
      <c r="K63" s="10" t="s">
        <v>254</v>
      </c>
      <c r="M63" s="51" t="s">
        <v>282</v>
      </c>
    </row>
    <row r="64" spans="1:48" ht="7.5" customHeight="1" x14ac:dyDescent="0.15"/>
    <row r="65" spans="1:48" ht="37.5" customHeight="1" x14ac:dyDescent="0.15">
      <c r="A65" s="14"/>
      <c r="B65" s="14"/>
      <c r="K65" s="83" t="s">
        <v>182</v>
      </c>
      <c r="L65" s="83"/>
      <c r="M65" s="83"/>
      <c r="O65" s="84" t="s">
        <v>283</v>
      </c>
      <c r="P65" s="85"/>
      <c r="Q65" s="57"/>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32"/>
    </row>
    <row r="66" spans="1:48" ht="7.5" customHeight="1" x14ac:dyDescent="0.15"/>
    <row r="67" spans="1:48" ht="37.5" customHeight="1" x14ac:dyDescent="0.15">
      <c r="A67" s="14"/>
      <c r="B67" s="14"/>
      <c r="K67" s="86" t="s">
        <v>188</v>
      </c>
      <c r="L67" s="86"/>
      <c r="M67" s="86"/>
      <c r="O67" s="84" t="s">
        <v>284</v>
      </c>
      <c r="P67" s="85"/>
      <c r="Q67" s="57"/>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32"/>
    </row>
    <row r="68" spans="1:48" ht="7.5" customHeight="1" x14ac:dyDescent="0.15">
      <c r="K68" s="86"/>
      <c r="L68" s="86"/>
      <c r="M68" s="86"/>
    </row>
    <row r="69" spans="1:48" ht="37.5" customHeight="1" x14ac:dyDescent="0.15">
      <c r="A69" s="14"/>
      <c r="B69" s="14"/>
      <c r="K69" s="86"/>
      <c r="L69" s="86"/>
      <c r="M69" s="86"/>
      <c r="O69" s="84" t="s">
        <v>285</v>
      </c>
      <c r="P69" s="85"/>
      <c r="Q69" s="57"/>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32"/>
    </row>
    <row r="70" spans="1:48" ht="7.5" customHeight="1" x14ac:dyDescent="0.15"/>
    <row r="71" spans="1:48" ht="37.5" customHeight="1" x14ac:dyDescent="0.15">
      <c r="A71" s="14"/>
      <c r="B71" s="14"/>
      <c r="O71" s="84" t="s">
        <v>286</v>
      </c>
      <c r="P71" s="85"/>
      <c r="Q71" s="57"/>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32"/>
    </row>
    <row r="72" spans="1:48" ht="7.5" customHeight="1" x14ac:dyDescent="0.15"/>
    <row r="73" spans="1:48" ht="37.5" customHeight="1" x14ac:dyDescent="0.15">
      <c r="A73" s="14"/>
      <c r="B73" s="14"/>
      <c r="E73" s="8"/>
      <c r="F73" s="8"/>
      <c r="G73" s="8"/>
      <c r="H73" s="8"/>
      <c r="I73" s="8"/>
      <c r="J73" s="8"/>
      <c r="K73" s="8"/>
      <c r="L73" s="8"/>
      <c r="M73" s="8"/>
      <c r="N73" s="8"/>
      <c r="O73" s="84" t="s">
        <v>287</v>
      </c>
      <c r="P73" s="85"/>
      <c r="Q73" s="57"/>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32"/>
    </row>
    <row r="74" spans="1:48" ht="15" customHeight="1" x14ac:dyDescent="0.1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34"/>
    </row>
    <row r="75" spans="1:48" ht="15" customHeight="1" x14ac:dyDescent="0.15"/>
    <row r="76" spans="1:48" ht="37.5" customHeight="1" x14ac:dyDescent="0.15">
      <c r="A76" s="14"/>
      <c r="B76" s="14"/>
      <c r="D76" s="51" t="s">
        <v>175</v>
      </c>
      <c r="K76" s="57" t="s">
        <v>346</v>
      </c>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9"/>
      <c r="AV76" s="32"/>
    </row>
    <row r="77" spans="1:48" ht="15" customHeight="1" x14ac:dyDescent="0.15"/>
    <row r="78" spans="1:48" ht="37.5" customHeight="1" x14ac:dyDescent="0.15">
      <c r="A78" s="14">
        <v>12</v>
      </c>
      <c r="B78" s="14"/>
      <c r="C78" s="51" t="s">
        <v>289</v>
      </c>
    </row>
    <row r="79" spans="1:48" ht="37.5" customHeight="1" x14ac:dyDescent="0.15">
      <c r="A79" s="14"/>
      <c r="B79" s="14"/>
      <c r="C79" s="64" t="s">
        <v>347</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6"/>
      <c r="AV79" s="33"/>
    </row>
    <row r="80" spans="1:48" ht="37.5" customHeight="1" x14ac:dyDescent="0.15">
      <c r="A80" s="14"/>
      <c r="B80" s="14"/>
      <c r="C80" s="67"/>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9"/>
      <c r="AV80" s="33"/>
    </row>
    <row r="81" spans="1:48" ht="37.5" customHeight="1" x14ac:dyDescent="0.15">
      <c r="A81" s="14"/>
      <c r="B81" s="14"/>
      <c r="C81" s="67"/>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9"/>
      <c r="AV81" s="33"/>
    </row>
    <row r="82" spans="1:48" ht="37.5" customHeight="1" x14ac:dyDescent="0.15">
      <c r="A82" s="14"/>
      <c r="B82" s="14"/>
      <c r="C82" s="67"/>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33"/>
    </row>
    <row r="83" spans="1:48" ht="37.5" customHeight="1" x14ac:dyDescent="0.15">
      <c r="A83" s="14"/>
      <c r="B83" s="14"/>
      <c r="C83" s="67"/>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9"/>
      <c r="AV83" s="33"/>
    </row>
    <row r="84" spans="1:48" ht="37.5" customHeight="1" x14ac:dyDescent="0.15">
      <c r="A84" s="14"/>
      <c r="B84" s="14"/>
      <c r="C84" s="67"/>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9"/>
      <c r="AV84" s="33"/>
    </row>
    <row r="85" spans="1:48" ht="37.5" customHeight="1" x14ac:dyDescent="0.15">
      <c r="A85" s="14"/>
      <c r="B85" s="14"/>
      <c r="C85" s="67"/>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9"/>
      <c r="AV85" s="33"/>
    </row>
    <row r="86" spans="1:48" ht="37.5" customHeight="1" x14ac:dyDescent="0.15">
      <c r="A86" s="14"/>
      <c r="B86" s="14"/>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9"/>
      <c r="AV86" s="33"/>
    </row>
    <row r="87" spans="1:48" ht="37.5" customHeight="1" x14ac:dyDescent="0.15">
      <c r="A87" s="14"/>
      <c r="B87" s="14"/>
      <c r="C87" s="67"/>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9"/>
      <c r="AV87" s="33"/>
    </row>
    <row r="88" spans="1:48" ht="37.5" customHeight="1" x14ac:dyDescent="0.15">
      <c r="A88" s="14"/>
      <c r="B88" s="14"/>
      <c r="C88" s="67"/>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9"/>
      <c r="AV88" s="33"/>
    </row>
    <row r="89" spans="1:48" ht="37.5" customHeight="1" x14ac:dyDescent="0.15">
      <c r="A89" s="14"/>
      <c r="B89" s="14"/>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2"/>
      <c r="AV89" s="33"/>
    </row>
    <row r="90" spans="1:48" ht="22.5" customHeight="1" x14ac:dyDescent="0.15"/>
    <row r="91" spans="1:48" ht="37.5" customHeight="1" x14ac:dyDescent="0.15">
      <c r="A91" s="14">
        <v>13</v>
      </c>
      <c r="B91" s="14"/>
      <c r="C91" s="51" t="s">
        <v>291</v>
      </c>
    </row>
    <row r="92" spans="1:48" ht="37.5" customHeight="1" x14ac:dyDescent="0.15">
      <c r="A92" s="14"/>
      <c r="B92" s="14"/>
      <c r="C92" s="64" t="s">
        <v>348</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6"/>
      <c r="AV92" s="33"/>
    </row>
    <row r="93" spans="1:48" ht="37.5" customHeight="1" x14ac:dyDescent="0.15">
      <c r="A93" s="14"/>
      <c r="B93" s="14"/>
      <c r="C93" s="67"/>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9"/>
      <c r="AV93" s="33"/>
    </row>
    <row r="94" spans="1:48" ht="37.5" customHeight="1" x14ac:dyDescent="0.15">
      <c r="A94" s="14"/>
      <c r="B94" s="14"/>
      <c r="C94" s="67"/>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9"/>
      <c r="AV94" s="33"/>
    </row>
    <row r="95" spans="1:48" ht="37.5" customHeight="1" x14ac:dyDescent="0.15">
      <c r="A95" s="14"/>
      <c r="B95" s="14"/>
      <c r="C95" s="67"/>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9"/>
      <c r="AV95" s="33"/>
    </row>
    <row r="96" spans="1:48" ht="37.5" customHeight="1" x14ac:dyDescent="0.15">
      <c r="A96" s="14"/>
      <c r="B96" s="14"/>
      <c r="C96" s="67"/>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9"/>
      <c r="AV96" s="33"/>
    </row>
    <row r="97" spans="1:48" ht="37.5" customHeight="1" x14ac:dyDescent="0.15">
      <c r="A97" s="14"/>
      <c r="B97" s="14"/>
      <c r="C97" s="67"/>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9"/>
      <c r="AV97" s="33"/>
    </row>
    <row r="98" spans="1:48" ht="37.5" customHeight="1" x14ac:dyDescent="0.15">
      <c r="A98" s="14"/>
      <c r="B98" s="14"/>
      <c r="C98" s="67"/>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9"/>
      <c r="AV98" s="33"/>
    </row>
    <row r="99" spans="1:48" ht="37.5" customHeight="1" x14ac:dyDescent="0.15">
      <c r="A99" s="14"/>
      <c r="B99" s="14"/>
      <c r="C99" s="67"/>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9"/>
      <c r="AV99" s="33"/>
    </row>
    <row r="100" spans="1:48" ht="37.5" customHeight="1" x14ac:dyDescent="0.15">
      <c r="A100" s="14"/>
      <c r="B100" s="14"/>
      <c r="C100" s="67"/>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9"/>
      <c r="AV100" s="33"/>
    </row>
    <row r="101" spans="1:48" ht="37.5" customHeight="1" x14ac:dyDescent="0.15">
      <c r="A101" s="14"/>
      <c r="B101" s="14"/>
      <c r="C101" s="67"/>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9"/>
      <c r="AV101" s="33"/>
    </row>
    <row r="102" spans="1:48" ht="37.5" customHeight="1" x14ac:dyDescent="0.15">
      <c r="A102" s="14"/>
      <c r="B102" s="14"/>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2"/>
      <c r="AV102" s="33"/>
    </row>
    <row r="103" spans="1:48" ht="22.5" customHeight="1" x14ac:dyDescent="0.15"/>
    <row r="104" spans="1:48" ht="37.5" customHeight="1" x14ac:dyDescent="0.15">
      <c r="A104" s="14">
        <v>14</v>
      </c>
      <c r="B104" s="14"/>
      <c r="C104" s="21" t="s">
        <v>293</v>
      </c>
    </row>
    <row r="105" spans="1:48" ht="37.5" customHeight="1" x14ac:dyDescent="0.15">
      <c r="A105" s="14"/>
      <c r="B105" s="14"/>
      <c r="C105" s="64" t="s">
        <v>349</v>
      </c>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6"/>
      <c r="AV105" s="33"/>
    </row>
    <row r="106" spans="1:48" ht="37.5" customHeight="1" x14ac:dyDescent="0.15">
      <c r="A106" s="14"/>
      <c r="B106" s="14"/>
      <c r="C106" s="67"/>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9"/>
      <c r="AV106" s="33"/>
    </row>
    <row r="107" spans="1:48" ht="37.5" customHeight="1" x14ac:dyDescent="0.15">
      <c r="A107" s="14"/>
      <c r="B107" s="14"/>
      <c r="C107" s="67"/>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9"/>
      <c r="AV107" s="33"/>
    </row>
    <row r="108" spans="1:48" ht="37.5" customHeight="1" x14ac:dyDescent="0.15">
      <c r="A108" s="14"/>
      <c r="B108" s="14"/>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9"/>
      <c r="AV108" s="33"/>
    </row>
    <row r="109" spans="1:48" ht="37.5" customHeight="1" x14ac:dyDescent="0.15">
      <c r="A109" s="14"/>
      <c r="B109" s="14"/>
      <c r="C109" s="67"/>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9"/>
      <c r="AV109" s="33"/>
    </row>
    <row r="110" spans="1:48" ht="37.5" customHeight="1" x14ac:dyDescent="0.15">
      <c r="A110" s="14"/>
      <c r="B110" s="14"/>
      <c r="C110" s="67"/>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9"/>
      <c r="AV110" s="33"/>
    </row>
    <row r="111" spans="1:48" ht="37.5" customHeight="1" x14ac:dyDescent="0.15">
      <c r="A111" s="14"/>
      <c r="B111" s="14"/>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9"/>
      <c r="AV111" s="33"/>
    </row>
    <row r="112" spans="1:48" ht="37.5" customHeight="1" x14ac:dyDescent="0.15">
      <c r="A112" s="14"/>
      <c r="B112" s="14"/>
      <c r="C112" s="67"/>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9"/>
      <c r="AV112" s="33"/>
    </row>
    <row r="113" spans="1:109" ht="37.5" customHeight="1" x14ac:dyDescent="0.15">
      <c r="A113" s="14"/>
      <c r="B113" s="14"/>
      <c r="C113" s="67"/>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9"/>
      <c r="AV113" s="33"/>
    </row>
    <row r="114" spans="1:109" ht="37.5" customHeight="1" x14ac:dyDescent="0.15">
      <c r="A114" s="14"/>
      <c r="B114" s="14"/>
      <c r="C114" s="67"/>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9"/>
      <c r="AV114" s="33"/>
    </row>
    <row r="115" spans="1:109" ht="37.5" customHeight="1" x14ac:dyDescent="0.15">
      <c r="A115" s="14"/>
      <c r="B115" s="14"/>
      <c r="C115" s="67"/>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9"/>
      <c r="AV115" s="33"/>
    </row>
    <row r="116" spans="1:109" ht="37.5" customHeight="1" x14ac:dyDescent="0.15">
      <c r="A116" s="14"/>
      <c r="B116" s="14"/>
      <c r="C116" s="67"/>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9"/>
      <c r="AV116" s="33"/>
    </row>
    <row r="117" spans="1:109" ht="37.5" customHeight="1" x14ac:dyDescent="0.15">
      <c r="A117" s="14"/>
      <c r="B117" s="14"/>
      <c r="C117" s="67"/>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9"/>
      <c r="AV117" s="33"/>
    </row>
    <row r="118" spans="1:109" ht="37.5" customHeight="1" x14ac:dyDescent="0.15">
      <c r="A118" s="14"/>
      <c r="B118" s="14"/>
      <c r="C118" s="70"/>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2"/>
      <c r="AV118" s="33"/>
    </row>
    <row r="123" spans="1:109" ht="37.5" customHeight="1" x14ac:dyDescent="0.15">
      <c r="CA123" s="44" t="s">
        <v>294</v>
      </c>
      <c r="CB123" s="45" t="s">
        <v>1</v>
      </c>
      <c r="CC123" s="45" t="s">
        <v>0</v>
      </c>
      <c r="CD123" s="46" t="s">
        <v>295</v>
      </c>
      <c r="CE123" s="46" t="s">
        <v>221</v>
      </c>
      <c r="CF123" s="46" t="s">
        <v>231</v>
      </c>
      <c r="CG123" s="46" t="s">
        <v>223</v>
      </c>
      <c r="CH123" s="46" t="s">
        <v>232</v>
      </c>
      <c r="CI123" s="46" t="s">
        <v>233</v>
      </c>
      <c r="CJ123" s="46" t="s">
        <v>296</v>
      </c>
      <c r="CK123" s="46" t="s">
        <v>297</v>
      </c>
      <c r="CL123" s="46" t="s">
        <v>298</v>
      </c>
      <c r="CM123" s="46" t="s">
        <v>299</v>
      </c>
      <c r="CN123" s="46" t="s">
        <v>228</v>
      </c>
      <c r="CO123" s="46" t="s">
        <v>300</v>
      </c>
      <c r="CP123" s="46" t="s">
        <v>229</v>
      </c>
      <c r="CQ123" s="46" t="s">
        <v>301</v>
      </c>
      <c r="CR123" s="46" t="s">
        <v>230</v>
      </c>
      <c r="CS123" s="46" t="s">
        <v>302</v>
      </c>
      <c r="CT123" s="46" t="s">
        <v>303</v>
      </c>
      <c r="CU123" s="46" t="s">
        <v>234</v>
      </c>
      <c r="CV123" s="46" t="s">
        <v>235</v>
      </c>
      <c r="CW123" s="46" t="s">
        <v>236</v>
      </c>
      <c r="CX123" s="46" t="s">
        <v>240</v>
      </c>
      <c r="CY123" s="46" t="s">
        <v>239</v>
      </c>
      <c r="CZ123" s="46" t="s">
        <v>238</v>
      </c>
      <c r="DA123" s="46" t="s">
        <v>237</v>
      </c>
      <c r="DB123" s="46" t="s">
        <v>175</v>
      </c>
      <c r="DC123" s="46" t="s">
        <v>304</v>
      </c>
      <c r="DD123" s="46" t="s">
        <v>305</v>
      </c>
      <c r="DE123" s="46" t="s">
        <v>306</v>
      </c>
    </row>
    <row r="124" spans="1:109" ht="37.5" customHeight="1" x14ac:dyDescent="0.15">
      <c r="CA124" s="44" t="s">
        <v>307</v>
      </c>
      <c r="CB124" s="47">
        <f>F4</f>
        <v>2019</v>
      </c>
      <c r="CC124" s="47">
        <f>AM4</f>
        <v>1</v>
      </c>
      <c r="CD124" s="47" t="str">
        <f>K6</f>
        <v/>
      </c>
      <c r="CE124" s="47" t="str">
        <f>K8</f>
        <v>05</v>
      </c>
      <c r="CF124" s="48">
        <f>U8</f>
        <v>0</v>
      </c>
      <c r="CG124" s="49">
        <f>K10</f>
        <v>0</v>
      </c>
      <c r="CH124" s="47">
        <f>M12</f>
        <v>1911</v>
      </c>
      <c r="CI124" s="47">
        <f>R12</f>
        <v>4</v>
      </c>
      <c r="CJ124" s="49">
        <f>K14</f>
        <v>0</v>
      </c>
      <c r="CK124" s="49">
        <f>K16</f>
        <v>2055</v>
      </c>
      <c r="CL124" s="48" t="str">
        <f>K18</f>
        <v>宿泊、仕出し、宴会など</v>
      </c>
      <c r="CM124" s="47" t="str">
        <f>K20</f>
        <v>02</v>
      </c>
      <c r="CN124" s="48">
        <f>X20</f>
        <v>0</v>
      </c>
      <c r="CO124" s="47" t="str">
        <f>K22</f>
        <v/>
      </c>
      <c r="CP124" s="48">
        <f>X22</f>
        <v>0</v>
      </c>
      <c r="CQ124" s="47" t="str">
        <f>K24</f>
        <v/>
      </c>
      <c r="CR124" s="48">
        <f>X24</f>
        <v>0</v>
      </c>
      <c r="CS124" s="48" t="str">
        <f>C27</f>
        <v>ターゲットを保持して、集客していくには温泉設備の改修や客室のリニューアルなど大幅な設備投資が必要なため、必然的に仕出し料理や宴会料理へと業態をシフトし、現在に至っている。仕出し料理は自宅・会場まで料理を配達し、簡単な配膳や食事後の回収まで行うので、利用者にとって手間がなく、法事や家族の集まりなどの利用者も増えてきている。また、これとは逆に料理旅館ならではの「少し高くても特別な料理」「癒しや安らぎの空間サービス」を求めたランチや宴会、さらに会議と食事を同時に行うなどのニーズも増えてきている。近隣地域は地域を維持するための集まりが多いため、手軽に「美味しい」「配達かつ容器の回収」をしてくれる当店に注文する人も多い状況である。これを継続的に応えていくには、調理手法の多様化を図っていく必要がある。これまでの注文履歴データやレシピなどを活かした、お客様それぞれの好みに合わせた料理内容で喜んでいただける内容を実現できるか、顧客の立場に立った目線で、自社の強みを活かした提案力が必要であり、料理手法の多様化に対応するため調理設備導入し、顧客獲得に繋げたいとの相談であり、施策活用を提案することとした。</v>
      </c>
      <c r="CT124" s="48" t="str">
        <f>C38</f>
        <v>上記課題について詳細なヒアリングを実施し、調理設備の導入効果、売上、顧客数、販路開拓方法などを検討し、「小規模事業者持続化補助金」の施策活用を提案し、申請書作成等つなぎ支援を行った。　
申請を行う前の整理事項として、①これまでの調理の幅が拡がり新メニュー・新商品・新プランの提供が可能となること、②調理幅の向上で、新規顧客の獲得と既存リピーターの安定した確保を図ることができること、③顧客が「食」を満たす目的をもって来店や注文していただける店舗を実現できること、④こうした新しい取り組みを通じてイメージアップを図り、人が集える場としての店舗ＰＲを充分に行っていくこと。以上4点について整理を行い、実際の行動プランに起こす計画書作成支援を実施した。</v>
      </c>
      <c r="CU124" s="47">
        <f>J61</f>
        <v>0</v>
      </c>
      <c r="CV124" s="47">
        <f>J63</f>
        <v>1</v>
      </c>
      <c r="CW124" s="48">
        <f>Q65</f>
        <v>0</v>
      </c>
      <c r="CX124" s="48">
        <f>Q67</f>
        <v>0</v>
      </c>
      <c r="CY124" s="48">
        <f>Q69</f>
        <v>0</v>
      </c>
      <c r="CZ124" s="48">
        <f>Q71</f>
        <v>0</v>
      </c>
      <c r="DA124" s="48">
        <f>Q73</f>
        <v>0</v>
      </c>
      <c r="DB124" s="48" t="str">
        <f>K76</f>
        <v>国（中小機構）</v>
      </c>
      <c r="DC124" s="48" t="str">
        <f>C79</f>
        <v>持続化補助金申請中の状態であるが、実施効果見込みとしては、申請書作成支援の整理と同様に、スチームコンベクションオーブンの導入、新メニューおよび加工新商品の開発、新規顧客の獲得と既存顧客のリピート利用のための広報活動を実施することで、これまでの調理の幅が拡がり新メニュー・新商品・新プランの提供が可能となるため、新規顧客の獲得と既存リピーターの安定した確保を図ることができる。また、顧客が「食」を満たす目的をもって来店や注文していただける店舗を実現できる見込みである。
【売上向上の見込額】
ランチ2,000円×月60食増加×5ヶ月＝600,000円…①
宴会利用（月平均110万×10％＝11万）×5ヶ月＝550,000円…②
※上記①＋②＝1,150,000円が初年度の売上増加の効果と見込んでいる。</v>
      </c>
      <c r="DD124" s="48" t="str">
        <f>C92</f>
        <v>持続化補助金申請中の状態であるが、全体の事業効果は次のとおりを見込んでいる。
短期計画のプランとしては、
●スチームコンベクションオーブンの導入を行い、調理手法の多様化に対応する。これにより、和食の調理の幅も広がるほか、洋食調理の経験がある長男（後継者）のアイデアも取り込むことで、新たなメニュー構成が実現できる体制となる。
●新メニューおよび加工新商品の開発が可能となる。
●新規顧客の獲得と既存顧客のリピート利用のための広報活動を行い、当宿を利用いただくことで料理旅館の利用価値を感じていただき、顧客満足度の向上につなげていく。
長期計画の視点では、
●パート従業員の接客力や営業活動力の強化を行い、客単価および顧客数の増加を図るとともに受注個数の増加に対応できる体制を確立していく。
●今後の店舗の継続のためには、これまで意識していなかった「利益の上がる経営」をしていく必要があるが、閑散期の平日宴会では大きな集客が見込めない環境にあるため、平日のターゲットはランチを目的とした主婦層、休日・週末はランチを目的とした比較的若い家族層、夜の宴会利用を目的としたグループ客に対応する料理の提供区分を行い、経営スタイルを変化させることで実現できる見込みである。</v>
      </c>
      <c r="DE124" s="48" t="str">
        <f>C105</f>
        <v>特にありません。</v>
      </c>
    </row>
  </sheetData>
  <sheetProtection password="CC2A" sheet="1" objects="1" scenarios="1"/>
  <dataConsolidate/>
  <mergeCells count="42">
    <mergeCell ref="C92:AU102"/>
    <mergeCell ref="C105:AU118"/>
    <mergeCell ref="O71:P71"/>
    <mergeCell ref="Q71:AU71"/>
    <mergeCell ref="O73:P73"/>
    <mergeCell ref="Q73:AU73"/>
    <mergeCell ref="K76:AU76"/>
    <mergeCell ref="C79:AU89"/>
    <mergeCell ref="C27:AU35"/>
    <mergeCell ref="C38:AU57"/>
    <mergeCell ref="K65:M65"/>
    <mergeCell ref="O65:P65"/>
    <mergeCell ref="Q65:AU65"/>
    <mergeCell ref="K67:M69"/>
    <mergeCell ref="O67:P67"/>
    <mergeCell ref="Q67:AU67"/>
    <mergeCell ref="O69:P69"/>
    <mergeCell ref="Q69:AU69"/>
    <mergeCell ref="K22:M22"/>
    <mergeCell ref="O22:V22"/>
    <mergeCell ref="X22:AU22"/>
    <mergeCell ref="K24:M24"/>
    <mergeCell ref="O24:V24"/>
    <mergeCell ref="X24:AU24"/>
    <mergeCell ref="K14:M14"/>
    <mergeCell ref="K16:M16"/>
    <mergeCell ref="K18:AQ18"/>
    <mergeCell ref="K20:M20"/>
    <mergeCell ref="O20:V20"/>
    <mergeCell ref="X20:AU20"/>
    <mergeCell ref="K8:M8"/>
    <mergeCell ref="O8:R8"/>
    <mergeCell ref="U8:AU8"/>
    <mergeCell ref="K10:M10"/>
    <mergeCell ref="K12:L12"/>
    <mergeCell ref="M12:O12"/>
    <mergeCell ref="C4:D4"/>
    <mergeCell ref="F4:H4"/>
    <mergeCell ref="I4:K4"/>
    <mergeCell ref="O4:AI4"/>
    <mergeCell ref="K6:M6"/>
    <mergeCell ref="O6:S6"/>
  </mergeCells>
  <phoneticPr fontId="3"/>
  <dataValidations count="6">
    <dataValidation type="custom" allowBlank="1" showInputMessage="1" showErrorMessage="1" sqref="X22:AU22 X24:AU24 X20:AU20">
      <formula1>K20="15"</formula1>
    </dataValidation>
    <dataValidation type="custom" allowBlank="1" showInputMessage="1" showErrorMessage="1" sqref="U8:AU8">
      <formula1>K8="06"</formula1>
    </dataValidation>
    <dataValidation type="whole" allowBlank="1" showInputMessage="1" showErrorMessage="1" sqref="R12">
      <formula1>1</formula1>
      <formula2>12</formula2>
    </dataValidation>
    <dataValidation type="whole" allowBlank="1" showInputMessage="1" showErrorMessage="1" sqref="K14:M14">
      <formula1>0</formula1>
      <formula2>9999</formula2>
    </dataValidation>
    <dataValidation type="whole" allowBlank="1" showInputMessage="1" showErrorMessage="1" sqref="K10:M10 K16:M16">
      <formula1>0</formula1>
      <formula2>99999</formula2>
    </dataValidation>
    <dataValidation type="whole" allowBlank="1" showInputMessage="1" showErrorMessage="1" sqref="F4:H4 M12:O12">
      <formula1>1</formula1>
      <formula2>9999</formula2>
    </dataValidation>
  </dataValidations>
  <pageMargins left="0.78740157480314965" right="0.39370078740157483" top="0.59055118110236227" bottom="0.59055118110236227" header="0.31496062992125984" footer="0.31496062992125984"/>
  <pageSetup paperSize="9" scale="41"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[6]ﾊﾟﾗﾒﾀ!#REF!</xm:f>
          </x14:formula1>
          <xm:sqref>K61 K63</xm:sqref>
        </x14:dataValidation>
        <x14:dataValidation type="list" allowBlank="1" showInputMessage="1" showErrorMessage="1">
          <x14:formula1>
            <xm:f>[6]ﾊﾟﾗﾒﾀ!#REF!</xm:f>
          </x14:formula1>
          <xm:sqref>O6:S6</xm:sqref>
        </x14:dataValidation>
        <x14:dataValidation type="list" allowBlank="1" showInputMessage="1" showErrorMessage="1">
          <x14:formula1>
            <xm:f>[6]ﾊﾟﾗﾒﾀ!#REF!</xm:f>
          </x14:formula1>
          <xm:sqref>O20 O22 O24</xm:sqref>
        </x14:dataValidation>
        <x14:dataValidation type="list" allowBlank="1" showInputMessage="1" showErrorMessage="1">
          <x14:formula1>
            <xm:f>[6]ﾊﾟﾗﾒﾀ!#REF!</xm:f>
          </x14:formula1>
          <xm:sqref>O8:R8</xm:sqref>
        </x14:dataValidation>
        <x14:dataValidation type="list" allowBlank="1" showInputMessage="1" showErrorMessage="1">
          <x14:formula1>
            <xm:f>[6]ﾊﾟﾗﾒﾀ!#REF!</xm:f>
          </x14:formula1>
          <xm:sqref>AM4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24"/>
  <sheetViews>
    <sheetView view="pageBreakPreview" zoomScale="70" zoomScaleNormal="70" zoomScaleSheetLayoutView="70" workbookViewId="0">
      <selection activeCell="U8" sqref="U8:AU8"/>
    </sheetView>
  </sheetViews>
  <sheetFormatPr defaultColWidth="9" defaultRowHeight="37.5" customHeight="1" x14ac:dyDescent="0.15"/>
  <cols>
    <col min="1" max="1" width="5.85546875" style="51" bestFit="1" customWidth="1"/>
    <col min="2" max="2" width="1.28515625" style="51" customWidth="1"/>
    <col min="3" max="4" width="6.28515625" style="51" customWidth="1"/>
    <col min="5" max="5" width="1.28515625" style="51" customWidth="1"/>
    <col min="6" max="6" width="6.28515625" style="51" customWidth="1"/>
    <col min="7" max="7" width="1.28515625" style="51" customWidth="1"/>
    <col min="8" max="9" width="6.28515625" style="51" customWidth="1"/>
    <col min="10" max="10" width="2.42578125" style="51" customWidth="1"/>
    <col min="11" max="11" width="6.28515625" style="51" customWidth="1"/>
    <col min="12" max="12" width="1.28515625" style="51" customWidth="1"/>
    <col min="13" max="13" width="6.28515625" style="51" customWidth="1"/>
    <col min="14" max="14" width="1.28515625" style="51" customWidth="1"/>
    <col min="15" max="16" width="6.28515625" style="51" customWidth="1"/>
    <col min="17" max="17" width="1.28515625" style="51" customWidth="1"/>
    <col min="18" max="19" width="6.28515625" style="51" customWidth="1"/>
    <col min="20" max="20" width="1.28515625" style="51" customWidth="1"/>
    <col min="21" max="22" width="6.28515625" style="51" customWidth="1"/>
    <col min="23" max="23" width="1.28515625" style="51" customWidth="1"/>
    <col min="24" max="25" width="6.28515625" style="51" customWidth="1"/>
    <col min="26" max="26" width="1.28515625" style="51" customWidth="1"/>
    <col min="27" max="27" width="6.28515625" style="51" customWidth="1"/>
    <col min="28" max="28" width="1.28515625" style="51" customWidth="1"/>
    <col min="29" max="30" width="6.28515625" style="51" customWidth="1"/>
    <col min="31" max="31" width="1.28515625" style="51" customWidth="1"/>
    <col min="32" max="33" width="6.28515625" style="51" customWidth="1"/>
    <col min="34" max="34" width="1.28515625" style="51" customWidth="1"/>
    <col min="35" max="36" width="6.28515625" style="51" customWidth="1"/>
    <col min="37" max="37" width="1.28515625" style="51" customWidth="1"/>
    <col min="38" max="39" width="6.28515625" style="51" customWidth="1"/>
    <col min="40" max="40" width="1.28515625" style="51" customWidth="1"/>
    <col min="41" max="43" width="6.28515625" style="51" customWidth="1"/>
    <col min="44" max="44" width="1.28515625" style="51" customWidth="1"/>
    <col min="45" max="46" width="6.28515625" style="51" customWidth="1"/>
    <col min="47" max="47" width="5" style="51" customWidth="1"/>
    <col min="48" max="48" width="1.28515625" style="30" customWidth="1"/>
    <col min="49" max="78" width="6.28515625" style="51" customWidth="1"/>
    <col min="79" max="79" width="12.7109375" style="51" bestFit="1" customWidth="1"/>
    <col min="80" max="80" width="7.42578125" style="51" bestFit="1" customWidth="1"/>
    <col min="81" max="81" width="9.85546875" style="51" bestFit="1" customWidth="1"/>
    <col min="82" max="82" width="20.42578125" style="51" bestFit="1" customWidth="1"/>
    <col min="83" max="83" width="9.140625" style="51" bestFit="1" customWidth="1"/>
    <col min="84" max="84" width="20.42578125" style="51" bestFit="1" customWidth="1"/>
    <col min="85" max="89" width="12.7109375" style="51" bestFit="1" customWidth="1"/>
    <col min="90" max="90" width="36.140625" style="51" bestFit="1" customWidth="1"/>
    <col min="91" max="91" width="24.42578125" style="51" bestFit="1" customWidth="1"/>
    <col min="92" max="92" width="36.140625" style="51" bestFit="1" customWidth="1"/>
    <col min="93" max="93" width="24.42578125" style="51" bestFit="1" customWidth="1"/>
    <col min="94" max="94" width="36.140625" style="51" bestFit="1" customWidth="1"/>
    <col min="95" max="95" width="24.42578125" style="51" bestFit="1" customWidth="1"/>
    <col min="96" max="96" width="36.140625" style="51" bestFit="1" customWidth="1"/>
    <col min="97" max="97" width="28.28515625" style="51" bestFit="1" customWidth="1"/>
    <col min="98" max="100" width="16.5703125" style="51" bestFit="1" customWidth="1"/>
    <col min="101" max="105" width="24.42578125" style="51" bestFit="1" customWidth="1"/>
    <col min="106" max="106" width="16.5703125" style="51" bestFit="1" customWidth="1"/>
    <col min="107" max="107" width="36.140625" style="51" bestFit="1" customWidth="1"/>
    <col min="108" max="108" width="43.85546875" style="51" bestFit="1" customWidth="1"/>
    <col min="109" max="109" width="31.7109375" style="51" bestFit="1" customWidth="1"/>
    <col min="110" max="265" width="6.28515625" style="51" customWidth="1"/>
    <col min="266" max="16384" width="9" style="51"/>
  </cols>
  <sheetData>
    <row r="1" spans="1:79" ht="15" customHeight="1" x14ac:dyDescent="0.15">
      <c r="CA1" s="51" t="s">
        <v>249</v>
      </c>
    </row>
    <row r="2" spans="1:79" ht="61.5" customHeight="1" x14ac:dyDescent="0.15"/>
    <row r="3" spans="1:79" ht="30" customHeight="1" x14ac:dyDescent="0.15"/>
    <row r="4" spans="1:79" s="7" customFormat="1" ht="52.5" customHeight="1" x14ac:dyDescent="0.15">
      <c r="C4" s="74" t="s">
        <v>189</v>
      </c>
      <c r="D4" s="74"/>
      <c r="E4" s="53"/>
      <c r="F4" s="75">
        <v>2019</v>
      </c>
      <c r="G4" s="76"/>
      <c r="H4" s="77"/>
      <c r="I4" s="78" t="s">
        <v>1</v>
      </c>
      <c r="J4" s="78"/>
      <c r="K4" s="78"/>
      <c r="L4" s="53"/>
      <c r="M4" s="53"/>
      <c r="N4" s="53"/>
      <c r="O4" s="73" t="s">
        <v>263</v>
      </c>
      <c r="P4" s="73"/>
      <c r="Q4" s="73"/>
      <c r="R4" s="73"/>
      <c r="S4" s="73"/>
      <c r="T4" s="73"/>
      <c r="U4" s="73"/>
      <c r="V4" s="73"/>
      <c r="W4" s="73"/>
      <c r="X4" s="73"/>
      <c r="Y4" s="73"/>
      <c r="Z4" s="73"/>
      <c r="AA4" s="73"/>
      <c r="AB4" s="73"/>
      <c r="AC4" s="73"/>
      <c r="AD4" s="73"/>
      <c r="AE4" s="73"/>
      <c r="AF4" s="73"/>
      <c r="AG4" s="73"/>
      <c r="AH4" s="73"/>
      <c r="AI4" s="73"/>
      <c r="AJ4" s="52"/>
      <c r="AK4" s="8"/>
      <c r="AL4" s="11" t="s">
        <v>4</v>
      </c>
      <c r="AM4" s="26">
        <v>1</v>
      </c>
      <c r="AN4" s="51" t="s">
        <v>0</v>
      </c>
      <c r="AO4" s="51"/>
      <c r="AP4" s="51"/>
      <c r="AV4" s="31"/>
    </row>
    <row r="5" spans="1:79" ht="30" customHeight="1" x14ac:dyDescent="0.15">
      <c r="A5" s="14"/>
    </row>
    <row r="6" spans="1:79" ht="37.5" customHeight="1" x14ac:dyDescent="0.15">
      <c r="A6" s="14">
        <v>1</v>
      </c>
      <c r="B6" s="14"/>
      <c r="C6" s="51" t="s">
        <v>264</v>
      </c>
      <c r="K6" s="55" t="str">
        <f>IF(O6="","",VLOOKUP(O6,[7]ﾊﾟﾗﾒﾀ!G2:H27,2,FALSE))</f>
        <v/>
      </c>
      <c r="L6" s="55"/>
      <c r="M6" s="55"/>
      <c r="O6" s="56"/>
      <c r="P6" s="56"/>
      <c r="Q6" s="56"/>
      <c r="R6" s="56"/>
      <c r="S6" s="56"/>
      <c r="AG6" s="9"/>
    </row>
    <row r="7" spans="1:79" ht="22.5" customHeight="1" x14ac:dyDescent="0.15">
      <c r="A7" s="14"/>
    </row>
    <row r="8" spans="1:79" ht="37.5" customHeight="1" x14ac:dyDescent="0.15">
      <c r="A8" s="14">
        <v>2</v>
      </c>
      <c r="B8" s="14"/>
      <c r="C8" s="51" t="s">
        <v>265</v>
      </c>
      <c r="K8" s="55" t="str">
        <f>IF(O8="","",VLOOKUP(O8,[7]ﾊﾟﾗﾒﾀ!I2:J7,2,FALSE))</f>
        <v>06</v>
      </c>
      <c r="L8" s="55"/>
      <c r="M8" s="55"/>
      <c r="O8" s="56" t="s">
        <v>135</v>
      </c>
      <c r="P8" s="56"/>
      <c r="Q8" s="56"/>
      <c r="R8" s="56"/>
      <c r="U8" s="57" t="s">
        <v>350</v>
      </c>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row>
    <row r="9" spans="1:79" ht="22.5" customHeight="1" x14ac:dyDescent="0.15">
      <c r="A9" s="14"/>
      <c r="U9" s="35" t="s">
        <v>191</v>
      </c>
    </row>
    <row r="10" spans="1:79" ht="37.5" customHeight="1" x14ac:dyDescent="0.15">
      <c r="A10" s="14">
        <v>3</v>
      </c>
      <c r="B10" s="14"/>
      <c r="C10" s="51" t="s">
        <v>266</v>
      </c>
      <c r="K10" s="60"/>
      <c r="L10" s="60"/>
      <c r="M10" s="60"/>
      <c r="O10" s="51" t="s">
        <v>145</v>
      </c>
      <c r="AG10" s="9"/>
    </row>
    <row r="11" spans="1:79" ht="22.5" customHeight="1" x14ac:dyDescent="0.15"/>
    <row r="12" spans="1:79" ht="37.5" customHeight="1" x14ac:dyDescent="0.15">
      <c r="A12" s="14">
        <v>4</v>
      </c>
      <c r="B12" s="14"/>
      <c r="C12" s="51" t="s">
        <v>267</v>
      </c>
      <c r="K12" s="79" t="s">
        <v>189</v>
      </c>
      <c r="L12" s="79"/>
      <c r="M12" s="80">
        <v>2010</v>
      </c>
      <c r="N12" s="81"/>
      <c r="O12" s="82"/>
      <c r="P12" s="11" t="s">
        <v>142</v>
      </c>
      <c r="R12" s="54">
        <v>4</v>
      </c>
      <c r="S12" s="11" t="s">
        <v>143</v>
      </c>
      <c r="AG12" s="9"/>
    </row>
    <row r="13" spans="1:79" ht="22.5" customHeight="1" x14ac:dyDescent="0.15"/>
    <row r="14" spans="1:79" ht="37.5" customHeight="1" x14ac:dyDescent="0.15">
      <c r="A14" s="14">
        <v>5</v>
      </c>
      <c r="B14" s="14"/>
      <c r="C14" s="51" t="s">
        <v>268</v>
      </c>
      <c r="K14" s="60">
        <v>0</v>
      </c>
      <c r="L14" s="60"/>
      <c r="M14" s="60"/>
      <c r="O14" s="11" t="s">
        <v>144</v>
      </c>
      <c r="AG14" s="9"/>
    </row>
    <row r="15" spans="1:79" ht="22.5" customHeight="1" x14ac:dyDescent="0.15"/>
    <row r="16" spans="1:79" ht="37.5" customHeight="1" x14ac:dyDescent="0.15">
      <c r="A16" s="14">
        <v>6</v>
      </c>
      <c r="B16" s="14"/>
      <c r="C16" s="51" t="s">
        <v>269</v>
      </c>
      <c r="K16" s="61">
        <v>1234</v>
      </c>
      <c r="L16" s="62"/>
      <c r="M16" s="63"/>
      <c r="O16" s="51" t="s">
        <v>145</v>
      </c>
      <c r="AG16" s="9"/>
    </row>
    <row r="17" spans="1:48" ht="22.5" customHeight="1" x14ac:dyDescent="0.15"/>
    <row r="18" spans="1:48" ht="37.5" customHeight="1" x14ac:dyDescent="0.15">
      <c r="A18" s="14">
        <v>7</v>
      </c>
      <c r="B18" s="14"/>
      <c r="C18" s="51" t="s">
        <v>270</v>
      </c>
      <c r="K18" s="57" t="s">
        <v>351</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row>
    <row r="19" spans="1:48" ht="22.5" customHeight="1" x14ac:dyDescent="0.15"/>
    <row r="20" spans="1:48" ht="37.5" customHeight="1" x14ac:dyDescent="0.15">
      <c r="A20" s="14">
        <v>8</v>
      </c>
      <c r="B20" s="14"/>
      <c r="C20" s="51" t="s">
        <v>272</v>
      </c>
      <c r="H20" s="23" t="s">
        <v>273</v>
      </c>
      <c r="I20" s="11">
        <v>1</v>
      </c>
      <c r="J20" s="22" t="s">
        <v>274</v>
      </c>
      <c r="K20" s="55" t="str">
        <f>IF(O20="","",VLOOKUP(O20,[7]ﾊﾟﾗﾒﾀ!K2:L16,2,FALSE))</f>
        <v>02</v>
      </c>
      <c r="L20" s="55"/>
      <c r="M20" s="55"/>
      <c r="O20" s="56" t="s">
        <v>251</v>
      </c>
      <c r="P20" s="56"/>
      <c r="Q20" s="56"/>
      <c r="R20" s="56"/>
      <c r="S20" s="56"/>
      <c r="T20" s="56"/>
      <c r="U20" s="56"/>
      <c r="V20" s="56"/>
      <c r="X20" s="57"/>
      <c r="Y20" s="58"/>
      <c r="Z20" s="58"/>
      <c r="AA20" s="58"/>
      <c r="AB20" s="58"/>
      <c r="AC20" s="58"/>
      <c r="AD20" s="58"/>
      <c r="AE20" s="58"/>
      <c r="AF20" s="58"/>
      <c r="AG20" s="58"/>
      <c r="AH20" s="58"/>
      <c r="AI20" s="58"/>
      <c r="AJ20" s="58"/>
      <c r="AK20" s="58"/>
      <c r="AL20" s="58"/>
      <c r="AM20" s="58"/>
      <c r="AN20" s="58"/>
      <c r="AO20" s="58"/>
      <c r="AP20" s="58"/>
      <c r="AQ20" s="58"/>
      <c r="AR20" s="58"/>
      <c r="AS20" s="58"/>
      <c r="AT20" s="58"/>
      <c r="AU20" s="59"/>
      <c r="AV20" s="32"/>
    </row>
    <row r="21" spans="1:48" ht="15" customHeight="1" x14ac:dyDescent="0.15">
      <c r="X21" s="35" t="s">
        <v>191</v>
      </c>
    </row>
    <row r="22" spans="1:48" ht="37.5" customHeight="1" x14ac:dyDescent="0.15">
      <c r="A22" s="14"/>
      <c r="B22" s="14"/>
      <c r="H22" s="23" t="s">
        <v>273</v>
      </c>
      <c r="I22" s="11">
        <v>2</v>
      </c>
      <c r="J22" s="22" t="s">
        <v>274</v>
      </c>
      <c r="K22" s="55" t="str">
        <f>IF(O22="","",VLOOKUP(O22,[7]ﾊﾟﾗﾒﾀ!K2:L16,2,FALSE))</f>
        <v/>
      </c>
      <c r="L22" s="55"/>
      <c r="M22" s="55"/>
      <c r="O22" s="56"/>
      <c r="P22" s="56"/>
      <c r="Q22" s="56"/>
      <c r="R22" s="56"/>
      <c r="S22" s="56"/>
      <c r="T22" s="56"/>
      <c r="U22" s="56"/>
      <c r="V22" s="56"/>
      <c r="X22" s="57"/>
      <c r="Y22" s="58"/>
      <c r="Z22" s="58"/>
      <c r="AA22" s="58"/>
      <c r="AB22" s="58"/>
      <c r="AC22" s="58"/>
      <c r="AD22" s="58"/>
      <c r="AE22" s="58"/>
      <c r="AF22" s="58"/>
      <c r="AG22" s="58"/>
      <c r="AH22" s="58"/>
      <c r="AI22" s="58"/>
      <c r="AJ22" s="58"/>
      <c r="AK22" s="58"/>
      <c r="AL22" s="58"/>
      <c r="AM22" s="58"/>
      <c r="AN22" s="58"/>
      <c r="AO22" s="58"/>
      <c r="AP22" s="58"/>
      <c r="AQ22" s="58"/>
      <c r="AR22" s="58"/>
      <c r="AS22" s="58"/>
      <c r="AT22" s="58"/>
      <c r="AU22" s="59"/>
      <c r="AV22" s="32"/>
    </row>
    <row r="23" spans="1:48" ht="15" customHeight="1" x14ac:dyDescent="0.15">
      <c r="X23" s="35" t="s">
        <v>191</v>
      </c>
    </row>
    <row r="24" spans="1:48" ht="37.5" customHeight="1" x14ac:dyDescent="0.15">
      <c r="A24" s="14"/>
      <c r="B24" s="14"/>
      <c r="H24" s="23" t="s">
        <v>273</v>
      </c>
      <c r="I24" s="11">
        <v>3</v>
      </c>
      <c r="J24" s="22" t="s">
        <v>274</v>
      </c>
      <c r="K24" s="55" t="str">
        <f>IF(O24="","",VLOOKUP(O24,[7]ﾊﾟﾗﾒﾀ!K2:L16,2,FALSE))</f>
        <v/>
      </c>
      <c r="L24" s="55"/>
      <c r="M24" s="55"/>
      <c r="O24" s="56"/>
      <c r="P24" s="56"/>
      <c r="Q24" s="56"/>
      <c r="R24" s="56"/>
      <c r="S24" s="56"/>
      <c r="T24" s="56"/>
      <c r="U24" s="56"/>
      <c r="V24" s="56"/>
      <c r="X24" s="57"/>
      <c r="Y24" s="58"/>
      <c r="Z24" s="58"/>
      <c r="AA24" s="58"/>
      <c r="AB24" s="58"/>
      <c r="AC24" s="58"/>
      <c r="AD24" s="58"/>
      <c r="AE24" s="58"/>
      <c r="AF24" s="58"/>
      <c r="AG24" s="58"/>
      <c r="AH24" s="58"/>
      <c r="AI24" s="58"/>
      <c r="AJ24" s="58"/>
      <c r="AK24" s="58"/>
      <c r="AL24" s="58"/>
      <c r="AM24" s="58"/>
      <c r="AN24" s="58"/>
      <c r="AO24" s="58"/>
      <c r="AP24" s="58"/>
      <c r="AQ24" s="58"/>
      <c r="AR24" s="58"/>
      <c r="AS24" s="58"/>
      <c r="AT24" s="58"/>
      <c r="AU24" s="59"/>
      <c r="AV24" s="32"/>
    </row>
    <row r="25" spans="1:48" ht="22.5" customHeight="1" x14ac:dyDescent="0.15">
      <c r="X25" s="35" t="s">
        <v>191</v>
      </c>
    </row>
    <row r="26" spans="1:48" ht="37.5" customHeight="1" x14ac:dyDescent="0.15">
      <c r="A26" s="14">
        <v>9</v>
      </c>
      <c r="B26" s="14"/>
      <c r="C26" s="51" t="s">
        <v>277</v>
      </c>
    </row>
    <row r="27" spans="1:48" ht="37.5" customHeight="1" x14ac:dyDescent="0.15">
      <c r="A27" s="14"/>
      <c r="B27" s="14"/>
      <c r="C27" s="64" t="s">
        <v>352</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V27" s="33"/>
    </row>
    <row r="28" spans="1:48" ht="37.5" customHeight="1" x14ac:dyDescent="0.15">
      <c r="A28" s="14"/>
      <c r="B28" s="14"/>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9"/>
      <c r="AV28" s="33"/>
    </row>
    <row r="29" spans="1:48" ht="37.5" customHeight="1" x14ac:dyDescent="0.15">
      <c r="A29" s="14"/>
      <c r="B29" s="14"/>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9"/>
      <c r="AV29" s="33"/>
    </row>
    <row r="30" spans="1:48" ht="37.5" customHeight="1" x14ac:dyDescent="0.15">
      <c r="A30" s="14"/>
      <c r="B30" s="14"/>
      <c r="C30" s="67"/>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9"/>
      <c r="AV30" s="33"/>
    </row>
    <row r="31" spans="1:48" ht="37.5" customHeight="1" x14ac:dyDescent="0.15">
      <c r="A31" s="14"/>
      <c r="B31" s="14"/>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9"/>
      <c r="AV31" s="33"/>
    </row>
    <row r="32" spans="1:48" ht="37.5" customHeight="1" x14ac:dyDescent="0.15">
      <c r="A32" s="14"/>
      <c r="B32" s="14"/>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9"/>
      <c r="AV32" s="33"/>
    </row>
    <row r="33" spans="1:48" ht="37.5" customHeight="1" x14ac:dyDescent="0.15">
      <c r="A33" s="14"/>
      <c r="B33" s="14"/>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9"/>
      <c r="AV33" s="33"/>
    </row>
    <row r="34" spans="1:48" ht="37.5" customHeight="1" x14ac:dyDescent="0.15">
      <c r="A34" s="14"/>
      <c r="B34" s="14"/>
      <c r="C34" s="67"/>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9"/>
      <c r="AV34" s="33"/>
    </row>
    <row r="35" spans="1:48" ht="37.5" customHeight="1" x14ac:dyDescent="0.15">
      <c r="A35" s="14"/>
      <c r="B35" s="1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2"/>
      <c r="AV35" s="33"/>
    </row>
    <row r="36" spans="1:48" ht="22.5" customHeight="1" x14ac:dyDescent="0.15"/>
    <row r="37" spans="1:48" ht="37.5" customHeight="1" x14ac:dyDescent="0.15">
      <c r="A37" s="14">
        <v>10</v>
      </c>
      <c r="B37" s="14"/>
      <c r="C37" s="51" t="s">
        <v>279</v>
      </c>
    </row>
    <row r="38" spans="1:48" ht="37.5" customHeight="1" x14ac:dyDescent="0.15">
      <c r="A38" s="14"/>
      <c r="B38" s="14"/>
      <c r="C38" s="64" t="s">
        <v>353</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6"/>
      <c r="AV38" s="33"/>
    </row>
    <row r="39" spans="1:48" ht="37.5" customHeight="1" x14ac:dyDescent="0.15">
      <c r="A39" s="14"/>
      <c r="B39" s="14"/>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9"/>
      <c r="AV39" s="33"/>
    </row>
    <row r="40" spans="1:48" ht="37.5" customHeight="1" x14ac:dyDescent="0.15">
      <c r="A40" s="14"/>
      <c r="B40" s="14"/>
      <c r="C40" s="67"/>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9"/>
      <c r="AV40" s="33"/>
    </row>
    <row r="41" spans="1:48" ht="37.5" customHeight="1" x14ac:dyDescent="0.15">
      <c r="A41" s="14"/>
      <c r="B41" s="14"/>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9"/>
      <c r="AV41" s="33"/>
    </row>
    <row r="42" spans="1:48" ht="37.5" customHeight="1" x14ac:dyDescent="0.15">
      <c r="A42" s="14"/>
      <c r="B42" s="14"/>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9"/>
      <c r="AV42" s="33"/>
    </row>
    <row r="43" spans="1:48" ht="37.5" customHeight="1" x14ac:dyDescent="0.15">
      <c r="A43" s="14"/>
      <c r="B43" s="14"/>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9"/>
      <c r="AV43" s="33"/>
    </row>
    <row r="44" spans="1:48" ht="37.5" customHeight="1" x14ac:dyDescent="0.15">
      <c r="A44" s="14"/>
      <c r="B44" s="14"/>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9"/>
      <c r="AV44" s="33"/>
    </row>
    <row r="45" spans="1:48" ht="37.5" customHeight="1" x14ac:dyDescent="0.15">
      <c r="A45" s="14"/>
      <c r="B45" s="14"/>
      <c r="C45" s="67"/>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9"/>
      <c r="AV45" s="33"/>
    </row>
    <row r="46" spans="1:48" ht="37.5" customHeight="1" x14ac:dyDescent="0.15">
      <c r="A46" s="14"/>
      <c r="B46" s="14"/>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9"/>
      <c r="AV46" s="33"/>
    </row>
    <row r="47" spans="1:48" ht="37.5" customHeight="1" x14ac:dyDescent="0.15">
      <c r="A47" s="14"/>
      <c r="B47" s="14"/>
      <c r="C47" s="67"/>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9"/>
      <c r="AV47" s="33"/>
    </row>
    <row r="48" spans="1:48" ht="37.5" customHeight="1" x14ac:dyDescent="0.15">
      <c r="A48" s="14"/>
      <c r="B48" s="14"/>
      <c r="C48" s="67"/>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9"/>
      <c r="AV48" s="33"/>
    </row>
    <row r="49" spans="1:48" ht="37.5" customHeight="1" x14ac:dyDescent="0.15">
      <c r="A49" s="14"/>
      <c r="B49" s="14"/>
      <c r="C49" s="67"/>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9"/>
      <c r="AV49" s="33"/>
    </row>
    <row r="50" spans="1:48" ht="37.5" customHeight="1" x14ac:dyDescent="0.15">
      <c r="A50" s="14"/>
      <c r="B50" s="14"/>
      <c r="C50" s="67"/>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9"/>
      <c r="AV50" s="33"/>
    </row>
    <row r="51" spans="1:48" ht="37.5" customHeight="1" x14ac:dyDescent="0.15">
      <c r="A51" s="14"/>
      <c r="B51" s="14"/>
      <c r="C51" s="67"/>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9"/>
      <c r="AV51" s="33"/>
    </row>
    <row r="52" spans="1:48" ht="37.5" customHeight="1" x14ac:dyDescent="0.15">
      <c r="A52" s="14"/>
      <c r="B52" s="14"/>
      <c r="C52" s="67"/>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9"/>
      <c r="AV52" s="33"/>
    </row>
    <row r="53" spans="1:48" ht="37.5" customHeight="1" x14ac:dyDescent="0.15">
      <c r="A53" s="14"/>
      <c r="B53" s="14"/>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9"/>
      <c r="AV53" s="33"/>
    </row>
    <row r="54" spans="1:48" ht="37.5" customHeight="1" x14ac:dyDescent="0.15">
      <c r="A54" s="14"/>
      <c r="B54" s="14"/>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9"/>
      <c r="AV54" s="33"/>
    </row>
    <row r="55" spans="1:48" ht="37.5" customHeight="1" x14ac:dyDescent="0.15">
      <c r="A55" s="14"/>
      <c r="B55" s="14"/>
      <c r="C55" s="67"/>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9"/>
      <c r="AV55" s="33"/>
    </row>
    <row r="56" spans="1:48" ht="37.5" customHeight="1" x14ac:dyDescent="0.15">
      <c r="A56" s="14"/>
      <c r="B56" s="14"/>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9"/>
      <c r="AV56" s="33"/>
    </row>
    <row r="57" spans="1:48" ht="45" customHeight="1" x14ac:dyDescent="0.15">
      <c r="A57" s="14"/>
      <c r="B57" s="14"/>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2"/>
      <c r="AV57" s="33"/>
    </row>
    <row r="58" spans="1:48" ht="22.5" customHeight="1" x14ac:dyDescent="0.15"/>
    <row r="59" spans="1:48" ht="22.5" customHeight="1" x14ac:dyDescent="0.15"/>
    <row r="60" spans="1:48" ht="37.5" customHeight="1" x14ac:dyDescent="0.15">
      <c r="A60" s="14">
        <v>11</v>
      </c>
      <c r="B60" s="14"/>
      <c r="C60" s="51" t="s">
        <v>281</v>
      </c>
    </row>
    <row r="61" spans="1:48" ht="37.5" customHeight="1" x14ac:dyDescent="0.15">
      <c r="A61" s="14"/>
      <c r="B61" s="14"/>
      <c r="D61" s="51" t="s">
        <v>174</v>
      </c>
      <c r="J61" s="36">
        <f>IF(K61="",0,VLOOKUP(K61,[7]ﾊﾟﾗﾒﾀ!M2:N2,2,FALSE))</f>
        <v>0</v>
      </c>
      <c r="K61" s="10"/>
      <c r="M61" s="51" t="s">
        <v>192</v>
      </c>
    </row>
    <row r="62" spans="1:48" ht="7.5" customHeight="1" x14ac:dyDescent="0.15"/>
    <row r="63" spans="1:48" ht="37.5" customHeight="1" x14ac:dyDescent="0.15">
      <c r="A63" s="14"/>
      <c r="B63" s="14"/>
      <c r="J63" s="36">
        <f>IF(K63="",0,VLOOKUP(K63,[7]ﾊﾟﾗﾒﾀ!M2:N2,2,FALSE))</f>
        <v>1</v>
      </c>
      <c r="K63" s="10" t="s">
        <v>254</v>
      </c>
      <c r="M63" s="51" t="s">
        <v>282</v>
      </c>
    </row>
    <row r="64" spans="1:48" ht="7.5" customHeight="1" x14ac:dyDescent="0.15"/>
    <row r="65" spans="1:48" ht="37.5" customHeight="1" x14ac:dyDescent="0.15">
      <c r="A65" s="14"/>
      <c r="B65" s="14"/>
      <c r="K65" s="83" t="s">
        <v>182</v>
      </c>
      <c r="L65" s="83"/>
      <c r="M65" s="83"/>
      <c r="O65" s="84" t="s">
        <v>283</v>
      </c>
      <c r="P65" s="85"/>
      <c r="Q65" s="57"/>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32"/>
    </row>
    <row r="66" spans="1:48" ht="7.5" customHeight="1" x14ac:dyDescent="0.15"/>
    <row r="67" spans="1:48" ht="37.5" customHeight="1" x14ac:dyDescent="0.15">
      <c r="A67" s="14"/>
      <c r="B67" s="14"/>
      <c r="K67" s="86" t="s">
        <v>188</v>
      </c>
      <c r="L67" s="86"/>
      <c r="M67" s="86"/>
      <c r="O67" s="84" t="s">
        <v>284</v>
      </c>
      <c r="P67" s="85"/>
      <c r="Q67" s="57"/>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32"/>
    </row>
    <row r="68" spans="1:48" ht="7.5" customHeight="1" x14ac:dyDescent="0.15">
      <c r="K68" s="86"/>
      <c r="L68" s="86"/>
      <c r="M68" s="86"/>
    </row>
    <row r="69" spans="1:48" ht="37.5" customHeight="1" x14ac:dyDescent="0.15">
      <c r="A69" s="14"/>
      <c r="B69" s="14"/>
      <c r="K69" s="86"/>
      <c r="L69" s="86"/>
      <c r="M69" s="86"/>
      <c r="O69" s="84" t="s">
        <v>285</v>
      </c>
      <c r="P69" s="85"/>
      <c r="Q69" s="57"/>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32"/>
    </row>
    <row r="70" spans="1:48" ht="7.5" customHeight="1" x14ac:dyDescent="0.15"/>
    <row r="71" spans="1:48" ht="37.5" customHeight="1" x14ac:dyDescent="0.15">
      <c r="A71" s="14"/>
      <c r="B71" s="14"/>
      <c r="O71" s="84" t="s">
        <v>286</v>
      </c>
      <c r="P71" s="85"/>
      <c r="Q71" s="57"/>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32"/>
    </row>
    <row r="72" spans="1:48" ht="7.5" customHeight="1" x14ac:dyDescent="0.15"/>
    <row r="73" spans="1:48" ht="37.5" customHeight="1" x14ac:dyDescent="0.15">
      <c r="A73" s="14"/>
      <c r="B73" s="14"/>
      <c r="E73" s="8"/>
      <c r="F73" s="8"/>
      <c r="G73" s="8"/>
      <c r="H73" s="8"/>
      <c r="I73" s="8"/>
      <c r="J73" s="8"/>
      <c r="K73" s="8"/>
      <c r="L73" s="8"/>
      <c r="M73" s="8"/>
      <c r="N73" s="8"/>
      <c r="O73" s="84" t="s">
        <v>287</v>
      </c>
      <c r="P73" s="85"/>
      <c r="Q73" s="57"/>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32"/>
    </row>
    <row r="74" spans="1:48" ht="15" customHeight="1" x14ac:dyDescent="0.1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34"/>
    </row>
    <row r="75" spans="1:48" ht="15" customHeight="1" x14ac:dyDescent="0.15"/>
    <row r="76" spans="1:48" ht="37.5" customHeight="1" x14ac:dyDescent="0.15">
      <c r="A76" s="14"/>
      <c r="B76" s="14"/>
      <c r="D76" s="51" t="s">
        <v>175</v>
      </c>
      <c r="K76" s="57" t="s">
        <v>354</v>
      </c>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9"/>
      <c r="AV76" s="32"/>
    </row>
    <row r="77" spans="1:48" ht="15" customHeight="1" x14ac:dyDescent="0.15"/>
    <row r="78" spans="1:48" ht="37.5" customHeight="1" x14ac:dyDescent="0.15">
      <c r="A78" s="14">
        <v>12</v>
      </c>
      <c r="B78" s="14"/>
      <c r="C78" s="51" t="s">
        <v>289</v>
      </c>
    </row>
    <row r="79" spans="1:48" ht="37.5" customHeight="1" x14ac:dyDescent="0.15">
      <c r="A79" s="14"/>
      <c r="B79" s="14"/>
      <c r="C79" s="64" t="s">
        <v>355</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6"/>
      <c r="AV79" s="33"/>
    </row>
    <row r="80" spans="1:48" ht="37.5" customHeight="1" x14ac:dyDescent="0.15">
      <c r="A80" s="14"/>
      <c r="B80" s="14"/>
      <c r="C80" s="67"/>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9"/>
      <c r="AV80" s="33"/>
    </row>
    <row r="81" spans="1:48" ht="37.5" customHeight="1" x14ac:dyDescent="0.15">
      <c r="A81" s="14"/>
      <c r="B81" s="14"/>
      <c r="C81" s="67"/>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9"/>
      <c r="AV81" s="33"/>
    </row>
    <row r="82" spans="1:48" ht="37.5" customHeight="1" x14ac:dyDescent="0.15">
      <c r="A82" s="14"/>
      <c r="B82" s="14"/>
      <c r="C82" s="67"/>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33"/>
    </row>
    <row r="83" spans="1:48" ht="37.5" customHeight="1" x14ac:dyDescent="0.15">
      <c r="A83" s="14"/>
      <c r="B83" s="14"/>
      <c r="C83" s="67"/>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9"/>
      <c r="AV83" s="33"/>
    </row>
    <row r="84" spans="1:48" ht="37.5" customHeight="1" x14ac:dyDescent="0.15">
      <c r="A84" s="14"/>
      <c r="B84" s="14"/>
      <c r="C84" s="67"/>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9"/>
      <c r="AV84" s="33"/>
    </row>
    <row r="85" spans="1:48" ht="37.5" customHeight="1" x14ac:dyDescent="0.15">
      <c r="A85" s="14"/>
      <c r="B85" s="14"/>
      <c r="C85" s="67"/>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9"/>
      <c r="AV85" s="33"/>
    </row>
    <row r="86" spans="1:48" ht="37.5" customHeight="1" x14ac:dyDescent="0.15">
      <c r="A86" s="14"/>
      <c r="B86" s="14"/>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9"/>
      <c r="AV86" s="33"/>
    </row>
    <row r="87" spans="1:48" ht="37.5" customHeight="1" x14ac:dyDescent="0.15">
      <c r="A87" s="14"/>
      <c r="B87" s="14"/>
      <c r="C87" s="67"/>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9"/>
      <c r="AV87" s="33"/>
    </row>
    <row r="88" spans="1:48" ht="37.5" customHeight="1" x14ac:dyDescent="0.15">
      <c r="A88" s="14"/>
      <c r="B88" s="14"/>
      <c r="C88" s="67"/>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9"/>
      <c r="AV88" s="33"/>
    </row>
    <row r="89" spans="1:48" ht="37.5" customHeight="1" x14ac:dyDescent="0.15">
      <c r="A89" s="14"/>
      <c r="B89" s="14"/>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2"/>
      <c r="AV89" s="33"/>
    </row>
    <row r="90" spans="1:48" ht="22.5" customHeight="1" x14ac:dyDescent="0.15"/>
    <row r="91" spans="1:48" ht="37.5" customHeight="1" x14ac:dyDescent="0.15">
      <c r="A91" s="14">
        <v>13</v>
      </c>
      <c r="B91" s="14"/>
      <c r="C91" s="51" t="s">
        <v>291</v>
      </c>
    </row>
    <row r="92" spans="1:48" ht="37.5" customHeight="1" x14ac:dyDescent="0.15">
      <c r="A92" s="14"/>
      <c r="B92" s="14"/>
      <c r="C92" s="64" t="s">
        <v>356</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6"/>
      <c r="AV92" s="33"/>
    </row>
    <row r="93" spans="1:48" ht="37.5" customHeight="1" x14ac:dyDescent="0.15">
      <c r="A93" s="14"/>
      <c r="B93" s="14"/>
      <c r="C93" s="67"/>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9"/>
      <c r="AV93" s="33"/>
    </row>
    <row r="94" spans="1:48" ht="37.5" customHeight="1" x14ac:dyDescent="0.15">
      <c r="A94" s="14"/>
      <c r="B94" s="14"/>
      <c r="C94" s="67"/>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9"/>
      <c r="AV94" s="33"/>
    </row>
    <row r="95" spans="1:48" ht="37.5" customHeight="1" x14ac:dyDescent="0.15">
      <c r="A95" s="14"/>
      <c r="B95" s="14"/>
      <c r="C95" s="67"/>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9"/>
      <c r="AV95" s="33"/>
    </row>
    <row r="96" spans="1:48" ht="37.5" customHeight="1" x14ac:dyDescent="0.15">
      <c r="A96" s="14"/>
      <c r="B96" s="14"/>
      <c r="C96" s="67"/>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9"/>
      <c r="AV96" s="33"/>
    </row>
    <row r="97" spans="1:48" ht="37.5" customHeight="1" x14ac:dyDescent="0.15">
      <c r="A97" s="14"/>
      <c r="B97" s="14"/>
      <c r="C97" s="67"/>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9"/>
      <c r="AV97" s="33"/>
    </row>
    <row r="98" spans="1:48" ht="37.5" customHeight="1" x14ac:dyDescent="0.15">
      <c r="A98" s="14"/>
      <c r="B98" s="14"/>
      <c r="C98" s="67"/>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9"/>
      <c r="AV98" s="33"/>
    </row>
    <row r="99" spans="1:48" ht="37.5" customHeight="1" x14ac:dyDescent="0.15">
      <c r="A99" s="14"/>
      <c r="B99" s="14"/>
      <c r="C99" s="67"/>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9"/>
      <c r="AV99" s="33"/>
    </row>
    <row r="100" spans="1:48" ht="37.5" customHeight="1" x14ac:dyDescent="0.15">
      <c r="A100" s="14"/>
      <c r="B100" s="14"/>
      <c r="C100" s="67"/>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9"/>
      <c r="AV100" s="33"/>
    </row>
    <row r="101" spans="1:48" ht="37.5" customHeight="1" x14ac:dyDescent="0.15">
      <c r="A101" s="14"/>
      <c r="B101" s="14"/>
      <c r="C101" s="67"/>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9"/>
      <c r="AV101" s="33"/>
    </row>
    <row r="102" spans="1:48" ht="37.5" customHeight="1" x14ac:dyDescent="0.15">
      <c r="A102" s="14"/>
      <c r="B102" s="14"/>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2"/>
      <c r="AV102" s="33"/>
    </row>
    <row r="103" spans="1:48" ht="22.5" customHeight="1" x14ac:dyDescent="0.15"/>
    <row r="104" spans="1:48" ht="37.5" customHeight="1" x14ac:dyDescent="0.15">
      <c r="A104" s="14">
        <v>14</v>
      </c>
      <c r="B104" s="14"/>
      <c r="C104" s="21" t="s">
        <v>293</v>
      </c>
    </row>
    <row r="105" spans="1:48" ht="37.5" customHeight="1" x14ac:dyDescent="0.15">
      <c r="A105" s="14"/>
      <c r="B105" s="14"/>
      <c r="C105" s="64"/>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6"/>
      <c r="AV105" s="33"/>
    </row>
    <row r="106" spans="1:48" ht="37.5" customHeight="1" x14ac:dyDescent="0.15">
      <c r="A106" s="14"/>
      <c r="B106" s="14"/>
      <c r="C106" s="67"/>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9"/>
      <c r="AV106" s="33"/>
    </row>
    <row r="107" spans="1:48" ht="37.5" customHeight="1" x14ac:dyDescent="0.15">
      <c r="A107" s="14"/>
      <c r="B107" s="14"/>
      <c r="C107" s="67"/>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9"/>
      <c r="AV107" s="33"/>
    </row>
    <row r="108" spans="1:48" ht="37.5" customHeight="1" x14ac:dyDescent="0.15">
      <c r="A108" s="14"/>
      <c r="B108" s="14"/>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9"/>
      <c r="AV108" s="33"/>
    </row>
    <row r="109" spans="1:48" ht="37.5" customHeight="1" x14ac:dyDescent="0.15">
      <c r="A109" s="14"/>
      <c r="B109" s="14"/>
      <c r="C109" s="67"/>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9"/>
      <c r="AV109" s="33"/>
    </row>
    <row r="110" spans="1:48" ht="37.5" customHeight="1" x14ac:dyDescent="0.15">
      <c r="A110" s="14"/>
      <c r="B110" s="14"/>
      <c r="C110" s="67"/>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9"/>
      <c r="AV110" s="33"/>
    </row>
    <row r="111" spans="1:48" ht="37.5" customHeight="1" x14ac:dyDescent="0.15">
      <c r="A111" s="14"/>
      <c r="B111" s="14"/>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9"/>
      <c r="AV111" s="33"/>
    </row>
    <row r="112" spans="1:48" ht="37.5" customHeight="1" x14ac:dyDescent="0.15">
      <c r="A112" s="14"/>
      <c r="B112" s="14"/>
      <c r="C112" s="67"/>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9"/>
      <c r="AV112" s="33"/>
    </row>
    <row r="113" spans="1:109" ht="37.5" customHeight="1" x14ac:dyDescent="0.15">
      <c r="A113" s="14"/>
      <c r="B113" s="14"/>
      <c r="C113" s="67"/>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9"/>
      <c r="AV113" s="33"/>
    </row>
    <row r="114" spans="1:109" ht="37.5" customHeight="1" x14ac:dyDescent="0.15">
      <c r="A114" s="14"/>
      <c r="B114" s="14"/>
      <c r="C114" s="67"/>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9"/>
      <c r="AV114" s="33"/>
    </row>
    <row r="115" spans="1:109" ht="37.5" customHeight="1" x14ac:dyDescent="0.15">
      <c r="A115" s="14"/>
      <c r="B115" s="14"/>
      <c r="C115" s="67"/>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9"/>
      <c r="AV115" s="33"/>
    </row>
    <row r="116" spans="1:109" ht="37.5" customHeight="1" x14ac:dyDescent="0.15">
      <c r="A116" s="14"/>
      <c r="B116" s="14"/>
      <c r="C116" s="67"/>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9"/>
      <c r="AV116" s="33"/>
    </row>
    <row r="117" spans="1:109" ht="37.5" customHeight="1" x14ac:dyDescent="0.15">
      <c r="A117" s="14"/>
      <c r="B117" s="14"/>
      <c r="C117" s="67"/>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9"/>
      <c r="AV117" s="33"/>
    </row>
    <row r="118" spans="1:109" ht="37.5" customHeight="1" x14ac:dyDescent="0.15">
      <c r="A118" s="14"/>
      <c r="B118" s="14"/>
      <c r="C118" s="70"/>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2"/>
      <c r="AV118" s="33"/>
    </row>
    <row r="123" spans="1:109" ht="37.5" customHeight="1" x14ac:dyDescent="0.15">
      <c r="CA123" s="44" t="s">
        <v>294</v>
      </c>
      <c r="CB123" s="45" t="s">
        <v>1</v>
      </c>
      <c r="CC123" s="45" t="s">
        <v>0</v>
      </c>
      <c r="CD123" s="46" t="s">
        <v>295</v>
      </c>
      <c r="CE123" s="46" t="s">
        <v>221</v>
      </c>
      <c r="CF123" s="46" t="s">
        <v>231</v>
      </c>
      <c r="CG123" s="46" t="s">
        <v>223</v>
      </c>
      <c r="CH123" s="46" t="s">
        <v>232</v>
      </c>
      <c r="CI123" s="46" t="s">
        <v>233</v>
      </c>
      <c r="CJ123" s="46" t="s">
        <v>296</v>
      </c>
      <c r="CK123" s="46" t="s">
        <v>297</v>
      </c>
      <c r="CL123" s="46" t="s">
        <v>298</v>
      </c>
      <c r="CM123" s="46" t="s">
        <v>299</v>
      </c>
      <c r="CN123" s="46" t="s">
        <v>228</v>
      </c>
      <c r="CO123" s="46" t="s">
        <v>300</v>
      </c>
      <c r="CP123" s="46" t="s">
        <v>229</v>
      </c>
      <c r="CQ123" s="46" t="s">
        <v>301</v>
      </c>
      <c r="CR123" s="46" t="s">
        <v>230</v>
      </c>
      <c r="CS123" s="46" t="s">
        <v>302</v>
      </c>
      <c r="CT123" s="46" t="s">
        <v>303</v>
      </c>
      <c r="CU123" s="46" t="s">
        <v>234</v>
      </c>
      <c r="CV123" s="46" t="s">
        <v>235</v>
      </c>
      <c r="CW123" s="46" t="s">
        <v>236</v>
      </c>
      <c r="CX123" s="46" t="s">
        <v>240</v>
      </c>
      <c r="CY123" s="46" t="s">
        <v>239</v>
      </c>
      <c r="CZ123" s="46" t="s">
        <v>238</v>
      </c>
      <c r="DA123" s="46" t="s">
        <v>237</v>
      </c>
      <c r="DB123" s="46" t="s">
        <v>175</v>
      </c>
      <c r="DC123" s="46" t="s">
        <v>304</v>
      </c>
      <c r="DD123" s="46" t="s">
        <v>305</v>
      </c>
      <c r="DE123" s="46" t="s">
        <v>306</v>
      </c>
    </row>
    <row r="124" spans="1:109" ht="37.5" customHeight="1" x14ac:dyDescent="0.15">
      <c r="CA124" s="44" t="s">
        <v>307</v>
      </c>
      <c r="CB124" s="47">
        <f>F4</f>
        <v>2019</v>
      </c>
      <c r="CC124" s="47">
        <f>AM4</f>
        <v>1</v>
      </c>
      <c r="CD124" s="47" t="str">
        <f>K6</f>
        <v/>
      </c>
      <c r="CE124" s="47" t="str">
        <f>K8</f>
        <v>06</v>
      </c>
      <c r="CF124" s="48" t="str">
        <f>U8</f>
        <v>農作物小売</v>
      </c>
      <c r="CG124" s="49">
        <f>K10</f>
        <v>0</v>
      </c>
      <c r="CH124" s="47">
        <f>M12</f>
        <v>2010</v>
      </c>
      <c r="CI124" s="47">
        <f>R12</f>
        <v>4</v>
      </c>
      <c r="CJ124" s="49">
        <f>K14</f>
        <v>0</v>
      </c>
      <c r="CK124" s="49">
        <f>K16</f>
        <v>1234</v>
      </c>
      <c r="CL124" s="48" t="str">
        <f>K18</f>
        <v>花木（ユリ）・砂丘甘藷（さつまいも）</v>
      </c>
      <c r="CM124" s="47" t="str">
        <f>K20</f>
        <v>02</v>
      </c>
      <c r="CN124" s="48">
        <f>X20</f>
        <v>0</v>
      </c>
      <c r="CO124" s="47" t="str">
        <f>K22</f>
        <v/>
      </c>
      <c r="CP124" s="48">
        <f>X22</f>
        <v>0</v>
      </c>
      <c r="CQ124" s="47" t="str">
        <f>K24</f>
        <v/>
      </c>
      <c r="CR124" s="48">
        <f>X24</f>
        <v>0</v>
      </c>
      <c r="CS124" s="48" t="str">
        <f>C27</f>
        <v xml:space="preserve">平成22年に父から事業承継を受け、京丹後市網野町で妻と二人で農業を営んでいる。商品（農作物）は、ユリとさつまいも栽培である。年間の生産量（売上）は其々順に、約83,000本（500万円）、24,000kg（750万円）である。内、砂丘甘藷（さつまいも）においては、京丹後市商工会主催の海外商談会（タイ王国）に参加し、タイ王国の食品卸業者（インポーター）と海外取引が実現した。加えて、昨年の輸出量が1,000kg以上となったことから、作業所が手狭になり、平成31年4月に同町空き工場を購入し、「みなし商工業者」としての経営展開（海外展開含）及び方向性提案・事業計画策定支援の要請があった。
そこで、現状把握・調査・分析等を行い、直売所の開設に伴う商品ブランド戦略を提案するが、購入した工場の壁面には旧農園名（以前の持ち主）が掲示されたままで、取引先や近隣住民に誤解を生じさせていた。
</v>
      </c>
      <c r="CT124" s="48" t="str">
        <f>C38</f>
        <v>1.経営状況把握
　相談時において、既に海外輸出が順調に推移しており、系統出荷100％の状況からの脱却による増収増益に成功している。取引先（インポーター）の担当バイヤーに直接ヒアリングして、今後も増量拡大で推移していくことを確認。このようなことを踏まえ、①評判が非常に良いさつまいもの商標権「まいこ金時」を所有していること。②幹線道路沿いの作業所を所有したこと。③海外で商品評価が高まり、国内の価値も逆輸入的に上昇する見込みがあることを把握した。
2.ニーズ調査と提案　
　近隣住民、販売取引先、農業者仲間の約20～30人から聞き取り調査を実施し、「直接購入したい」などのニーズが確かに存在していることを確認した。
そこで、「1.」と「2.」を踏まえて、徐々に、販売形態を直接販売（中卸業者含）に移行すると共に、既存の強みである、さつまいもの商標権「まいこ金時」の知財ブランド展開を図ることを提案した。
3.課題克服のための施策活用提案と、それに伴う事業計画策定支援　
　「まいこ金時」を“京丹後”のブランド農産品として全国に発信し、弊園の存在認知度向上と共に「まいこ金時」の直接販売体制を整えることを目的に、下記補助金を利用して、「看板の設置による弊園及び「まいこ金時」のブランド発信－第1弾－」の事業計画策定支援を行った。
4.支援内容計画
　上記に記した通り、主に国内での販路拡大を目的に、第一段階として、弊園名（農園名）と共に商品名（強み）を明記して、特に地元住民をターゲットに直売所として認知させる計画。まずは、弊園と「まいこ金時」の存在を、そして、弊園がどんな思いで作っているのか等の思いを、直売所を通して「味」と共に知ってもらう。
次に、第2弾として、カタログや、のぼり、パンフレット等といった販促ツールを作成し、国内外の展示・商談会に積極的に参加して、市外の一般消費者等に知らしめ、販路拡大を図る。
次に、第3弾としてＷＥＢ販売ページを作成して、ネット販売を可能とすると共に、顧客への情報発信を行って、直接販売の売上増加とブランド化を確立する。
　したがって、本年度は、「まいこ金時」の国内ブランド化へ挑戦する第一歩の事業計画。目標は、直接販売の売上を現在の80万円から200万円程度まで向上させること。中長期的（5年後）には「まいこ金時」の直接販売売上高1,500万円、全体売上割合を現在の27％から60％まで上昇させる見込み。</v>
      </c>
      <c r="CU124" s="47">
        <f>J61</f>
        <v>0</v>
      </c>
      <c r="CV124" s="47">
        <f>J63</f>
        <v>1</v>
      </c>
      <c r="CW124" s="48">
        <f>Q65</f>
        <v>0</v>
      </c>
      <c r="CX124" s="48">
        <f>Q67</f>
        <v>0</v>
      </c>
      <c r="CY124" s="48">
        <f>Q69</f>
        <v>0</v>
      </c>
      <c r="CZ124" s="48">
        <f>Q71</f>
        <v>0</v>
      </c>
      <c r="DA124" s="48">
        <f>Q73</f>
        <v>0</v>
      </c>
      <c r="DB124" s="48" t="str">
        <f>K76</f>
        <v>中小機構</v>
      </c>
      <c r="DC124" s="48" t="str">
        <f>C79</f>
        <v>8回にわたる巡回支援と、約30時間の支援（調査・分析等）によって、中長期の事業計画が完成し、標記施策に申請することができた。現在、支援・申請中で上記支援における定量的観点成果は未定。</v>
      </c>
      <c r="DD124" s="48" t="str">
        <f>C92</f>
        <v>当該事業者の経営意識（農業者→商業者）の変化が見られ、経営資源の活用手法も勉強になったとの感想も頂く。今後もますます意欲的に事業展開していく意気込みが感じられ、信頼関係は上昇中。中長期的な計画事業の実現可能性は高い。</v>
      </c>
      <c r="DE124" s="48">
        <f>C105</f>
        <v>0</v>
      </c>
    </row>
  </sheetData>
  <sheetProtection password="CC2A" sheet="1" objects="1" scenarios="1"/>
  <dataConsolidate/>
  <mergeCells count="42">
    <mergeCell ref="C92:AU102"/>
    <mergeCell ref="C105:AU118"/>
    <mergeCell ref="O71:P71"/>
    <mergeCell ref="Q71:AU71"/>
    <mergeCell ref="O73:P73"/>
    <mergeCell ref="Q73:AU73"/>
    <mergeCell ref="K76:AU76"/>
    <mergeCell ref="C79:AU89"/>
    <mergeCell ref="C27:AU35"/>
    <mergeCell ref="C38:AU57"/>
    <mergeCell ref="K65:M65"/>
    <mergeCell ref="O65:P65"/>
    <mergeCell ref="Q65:AU65"/>
    <mergeCell ref="K67:M69"/>
    <mergeCell ref="O67:P67"/>
    <mergeCell ref="Q67:AU67"/>
    <mergeCell ref="O69:P69"/>
    <mergeCell ref="Q69:AU69"/>
    <mergeCell ref="K22:M22"/>
    <mergeCell ref="O22:V22"/>
    <mergeCell ref="X22:AU22"/>
    <mergeCell ref="K24:M24"/>
    <mergeCell ref="O24:V24"/>
    <mergeCell ref="X24:AU24"/>
    <mergeCell ref="K14:M14"/>
    <mergeCell ref="K16:M16"/>
    <mergeCell ref="K18:AQ18"/>
    <mergeCell ref="K20:M20"/>
    <mergeCell ref="O20:V20"/>
    <mergeCell ref="X20:AU20"/>
    <mergeCell ref="K8:M8"/>
    <mergeCell ref="O8:R8"/>
    <mergeCell ref="U8:AU8"/>
    <mergeCell ref="K10:M10"/>
    <mergeCell ref="K12:L12"/>
    <mergeCell ref="M12:O12"/>
    <mergeCell ref="C4:D4"/>
    <mergeCell ref="F4:H4"/>
    <mergeCell ref="I4:K4"/>
    <mergeCell ref="O4:AI4"/>
    <mergeCell ref="K6:M6"/>
    <mergeCell ref="O6:S6"/>
  </mergeCells>
  <phoneticPr fontId="3"/>
  <dataValidations count="6">
    <dataValidation type="custom" allowBlank="1" showInputMessage="1" showErrorMessage="1" sqref="X22:AU22 X24:AU24 X20:AU20">
      <formula1>K20="15"</formula1>
    </dataValidation>
    <dataValidation type="custom" allowBlank="1" showInputMessage="1" showErrorMessage="1" sqref="U8:AU8">
      <formula1>K8="06"</formula1>
    </dataValidation>
    <dataValidation type="whole" allowBlank="1" showInputMessage="1" showErrorMessage="1" sqref="R12">
      <formula1>1</formula1>
      <formula2>12</formula2>
    </dataValidation>
    <dataValidation type="whole" allowBlank="1" showInputMessage="1" showErrorMessage="1" sqref="K14:M14">
      <formula1>0</formula1>
      <formula2>9999</formula2>
    </dataValidation>
    <dataValidation type="whole" allowBlank="1" showInputMessage="1" showErrorMessage="1" sqref="K10:M10 K16:M16">
      <formula1>0</formula1>
      <formula2>99999</formula2>
    </dataValidation>
    <dataValidation type="whole" allowBlank="1" showInputMessage="1" showErrorMessage="1" sqref="F4:H4 M12:O12">
      <formula1>1</formula1>
      <formula2>9999</formula2>
    </dataValidation>
  </dataValidations>
  <pageMargins left="0.78740157480314965" right="0.39370078740157483" top="0.59055118110236227" bottom="0.59055118110236227" header="0.31496062992125984" footer="0.31496062992125984"/>
  <pageSetup paperSize="9" scale="41"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[7]ﾊﾟﾗﾒﾀ!#REF!</xm:f>
          </x14:formula1>
          <xm:sqref>K61 K63</xm:sqref>
        </x14:dataValidation>
        <x14:dataValidation type="list" allowBlank="1" showInputMessage="1" showErrorMessage="1">
          <x14:formula1>
            <xm:f>[7]ﾊﾟﾗﾒﾀ!#REF!</xm:f>
          </x14:formula1>
          <xm:sqref>O6:S6</xm:sqref>
        </x14:dataValidation>
        <x14:dataValidation type="list" allowBlank="1" showInputMessage="1" showErrorMessage="1">
          <x14:formula1>
            <xm:f>[7]ﾊﾟﾗﾒﾀ!#REF!</xm:f>
          </x14:formula1>
          <xm:sqref>O20 O22 O24</xm:sqref>
        </x14:dataValidation>
        <x14:dataValidation type="list" allowBlank="1" showInputMessage="1" showErrorMessage="1">
          <x14:formula1>
            <xm:f>[7]ﾊﾟﾗﾒﾀ!#REF!</xm:f>
          </x14:formula1>
          <xm:sqref>O8:R8</xm:sqref>
        </x14:dataValidation>
        <x14:dataValidation type="list" allowBlank="1" showInputMessage="1" showErrorMessage="1">
          <x14:formula1>
            <xm:f>[7]ﾊﾟﾗﾒﾀ!#REF!</xm:f>
          </x14:formula1>
          <xm:sqref>AM4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24"/>
  <sheetViews>
    <sheetView view="pageBreakPreview" topLeftCell="C1" zoomScale="80" zoomScaleNormal="70" zoomScaleSheetLayoutView="80" workbookViewId="0">
      <selection activeCell="E14" sqref="E14"/>
    </sheetView>
  </sheetViews>
  <sheetFormatPr defaultColWidth="9" defaultRowHeight="37.5" customHeight="1" x14ac:dyDescent="0.15"/>
  <cols>
    <col min="1" max="1" width="5.85546875" style="51" bestFit="1" customWidth="1"/>
    <col min="2" max="2" width="1.28515625" style="51" customWidth="1"/>
    <col min="3" max="4" width="6.28515625" style="51" customWidth="1"/>
    <col min="5" max="5" width="1.28515625" style="51" customWidth="1"/>
    <col min="6" max="6" width="6.28515625" style="51" customWidth="1"/>
    <col min="7" max="7" width="1.28515625" style="51" customWidth="1"/>
    <col min="8" max="9" width="6.28515625" style="51" customWidth="1"/>
    <col min="10" max="10" width="2.42578125" style="51" customWidth="1"/>
    <col min="11" max="11" width="6.28515625" style="51" customWidth="1"/>
    <col min="12" max="12" width="1.28515625" style="51" customWidth="1"/>
    <col min="13" max="13" width="6.28515625" style="51" customWidth="1"/>
    <col min="14" max="14" width="1.28515625" style="51" customWidth="1"/>
    <col min="15" max="16" width="6.28515625" style="51" customWidth="1"/>
    <col min="17" max="17" width="1.28515625" style="51" customWidth="1"/>
    <col min="18" max="19" width="6.28515625" style="51" customWidth="1"/>
    <col min="20" max="20" width="1.28515625" style="51" customWidth="1"/>
    <col min="21" max="22" width="6.28515625" style="51" customWidth="1"/>
    <col min="23" max="23" width="1.28515625" style="51" customWidth="1"/>
    <col min="24" max="25" width="6.28515625" style="51" customWidth="1"/>
    <col min="26" max="26" width="1.28515625" style="51" customWidth="1"/>
    <col min="27" max="27" width="6.28515625" style="51" customWidth="1"/>
    <col min="28" max="28" width="1.28515625" style="51" customWidth="1"/>
    <col min="29" max="30" width="6.28515625" style="51" customWidth="1"/>
    <col min="31" max="31" width="1.28515625" style="51" customWidth="1"/>
    <col min="32" max="33" width="6.28515625" style="51" customWidth="1"/>
    <col min="34" max="34" width="1.28515625" style="51" customWidth="1"/>
    <col min="35" max="36" width="6.28515625" style="51" customWidth="1"/>
    <col min="37" max="37" width="1.28515625" style="51" customWidth="1"/>
    <col min="38" max="39" width="6.28515625" style="51" customWidth="1"/>
    <col min="40" max="40" width="1.28515625" style="51" customWidth="1"/>
    <col min="41" max="43" width="6.28515625" style="51" customWidth="1"/>
    <col min="44" max="44" width="1.28515625" style="51" customWidth="1"/>
    <col min="45" max="46" width="6.28515625" style="51" customWidth="1"/>
    <col min="47" max="47" width="5" style="51" customWidth="1"/>
    <col min="48" max="48" width="1.28515625" style="30" customWidth="1"/>
    <col min="49" max="78" width="6.28515625" style="51" customWidth="1"/>
    <col min="79" max="79" width="12.7109375" style="51" bestFit="1" customWidth="1"/>
    <col min="80" max="80" width="7.42578125" style="51" bestFit="1" customWidth="1"/>
    <col min="81" max="81" width="9.85546875" style="51" bestFit="1" customWidth="1"/>
    <col min="82" max="82" width="20.42578125" style="51" bestFit="1" customWidth="1"/>
    <col min="83" max="83" width="9.140625" style="51" bestFit="1" customWidth="1"/>
    <col min="84" max="84" width="20.42578125" style="51" bestFit="1" customWidth="1"/>
    <col min="85" max="89" width="12.7109375" style="51" bestFit="1" customWidth="1"/>
    <col min="90" max="90" width="36.140625" style="51" bestFit="1" customWidth="1"/>
    <col min="91" max="91" width="24.42578125" style="51" bestFit="1" customWidth="1"/>
    <col min="92" max="92" width="36.140625" style="51" bestFit="1" customWidth="1"/>
    <col min="93" max="93" width="24.42578125" style="51" bestFit="1" customWidth="1"/>
    <col min="94" max="94" width="36.140625" style="51" bestFit="1" customWidth="1"/>
    <col min="95" max="95" width="24.42578125" style="51" bestFit="1" customWidth="1"/>
    <col min="96" max="96" width="36.140625" style="51" bestFit="1" customWidth="1"/>
    <col min="97" max="97" width="28.28515625" style="51" bestFit="1" customWidth="1"/>
    <col min="98" max="100" width="16.5703125" style="51" bestFit="1" customWidth="1"/>
    <col min="101" max="105" width="24.42578125" style="51" bestFit="1" customWidth="1"/>
    <col min="106" max="106" width="16.5703125" style="51" bestFit="1" customWidth="1"/>
    <col min="107" max="107" width="36.140625" style="51" bestFit="1" customWidth="1"/>
    <col min="108" max="108" width="43.85546875" style="51" bestFit="1" customWidth="1"/>
    <col min="109" max="109" width="31.7109375" style="51" bestFit="1" customWidth="1"/>
    <col min="110" max="265" width="6.28515625" style="51" customWidth="1"/>
    <col min="266" max="16384" width="9" style="51"/>
  </cols>
  <sheetData>
    <row r="1" spans="1:79" ht="15" customHeight="1" x14ac:dyDescent="0.15">
      <c r="CA1" s="51" t="s">
        <v>249</v>
      </c>
    </row>
    <row r="2" spans="1:79" ht="61.5" customHeight="1" x14ac:dyDescent="0.15"/>
    <row r="3" spans="1:79" ht="30" customHeight="1" x14ac:dyDescent="0.15"/>
    <row r="4" spans="1:79" s="7" customFormat="1" ht="52.5" customHeight="1" x14ac:dyDescent="0.15">
      <c r="C4" s="74" t="s">
        <v>189</v>
      </c>
      <c r="D4" s="74"/>
      <c r="E4" s="53"/>
      <c r="F4" s="75">
        <v>2019</v>
      </c>
      <c r="G4" s="76"/>
      <c r="H4" s="77"/>
      <c r="I4" s="78" t="s">
        <v>1</v>
      </c>
      <c r="J4" s="78"/>
      <c r="K4" s="78"/>
      <c r="L4" s="53"/>
      <c r="M4" s="53"/>
      <c r="N4" s="53"/>
      <c r="O4" s="73" t="s">
        <v>263</v>
      </c>
      <c r="P4" s="73"/>
      <c r="Q4" s="73"/>
      <c r="R4" s="73"/>
      <c r="S4" s="73"/>
      <c r="T4" s="73"/>
      <c r="U4" s="73"/>
      <c r="V4" s="73"/>
      <c r="W4" s="73"/>
      <c r="X4" s="73"/>
      <c r="Y4" s="73"/>
      <c r="Z4" s="73"/>
      <c r="AA4" s="73"/>
      <c r="AB4" s="73"/>
      <c r="AC4" s="73"/>
      <c r="AD4" s="73"/>
      <c r="AE4" s="73"/>
      <c r="AF4" s="73"/>
      <c r="AG4" s="73"/>
      <c r="AH4" s="73"/>
      <c r="AI4" s="73"/>
      <c r="AJ4" s="52"/>
      <c r="AK4" s="8"/>
      <c r="AL4" s="11" t="s">
        <v>4</v>
      </c>
      <c r="AM4" s="26">
        <v>1</v>
      </c>
      <c r="AN4" s="51" t="s">
        <v>0</v>
      </c>
      <c r="AO4" s="51"/>
      <c r="AP4" s="51"/>
      <c r="AV4" s="31"/>
    </row>
    <row r="5" spans="1:79" ht="30" customHeight="1" x14ac:dyDescent="0.15">
      <c r="A5" s="14"/>
    </row>
    <row r="6" spans="1:79" ht="37.5" customHeight="1" x14ac:dyDescent="0.15">
      <c r="A6" s="14">
        <v>1</v>
      </c>
      <c r="B6" s="14"/>
      <c r="C6" s="51" t="s">
        <v>264</v>
      </c>
      <c r="K6" s="55" t="str">
        <f>IF(O6="","",VLOOKUP(O6,[8]ﾊﾟﾗﾒﾀ!G2:H27,2,FALSE))</f>
        <v/>
      </c>
      <c r="L6" s="55"/>
      <c r="M6" s="55"/>
      <c r="O6" s="56"/>
      <c r="P6" s="56"/>
      <c r="Q6" s="56"/>
      <c r="R6" s="56"/>
      <c r="S6" s="56"/>
      <c r="AG6" s="9"/>
    </row>
    <row r="7" spans="1:79" ht="22.5" customHeight="1" x14ac:dyDescent="0.15">
      <c r="A7" s="14"/>
    </row>
    <row r="8" spans="1:79" ht="37.5" customHeight="1" x14ac:dyDescent="0.15">
      <c r="A8" s="14">
        <v>2</v>
      </c>
      <c r="B8" s="14"/>
      <c r="C8" s="51" t="s">
        <v>265</v>
      </c>
      <c r="K8" s="55" t="str">
        <f>IF(O8="","",VLOOKUP(O8,[8]ﾊﾟﾗﾒﾀ!I2:J7,2,FALSE))</f>
        <v>03</v>
      </c>
      <c r="L8" s="55"/>
      <c r="M8" s="55"/>
      <c r="O8" s="56" t="s">
        <v>132</v>
      </c>
      <c r="P8" s="56"/>
      <c r="Q8" s="56"/>
      <c r="R8" s="56"/>
      <c r="U8" s="57"/>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9"/>
    </row>
    <row r="9" spans="1:79" ht="22.5" customHeight="1" x14ac:dyDescent="0.15">
      <c r="A9" s="14"/>
      <c r="U9" s="35" t="s">
        <v>191</v>
      </c>
    </row>
    <row r="10" spans="1:79" ht="37.5" customHeight="1" x14ac:dyDescent="0.15">
      <c r="A10" s="14">
        <v>3</v>
      </c>
      <c r="B10" s="14"/>
      <c r="C10" s="51" t="s">
        <v>266</v>
      </c>
      <c r="K10" s="60">
        <v>0</v>
      </c>
      <c r="L10" s="60"/>
      <c r="M10" s="60"/>
      <c r="O10" s="51" t="s">
        <v>145</v>
      </c>
      <c r="AG10" s="9"/>
    </row>
    <row r="11" spans="1:79" ht="22.5" customHeight="1" x14ac:dyDescent="0.15"/>
    <row r="12" spans="1:79" ht="37.5" customHeight="1" x14ac:dyDescent="0.15">
      <c r="A12" s="14">
        <v>4</v>
      </c>
      <c r="B12" s="14"/>
      <c r="C12" s="51" t="s">
        <v>267</v>
      </c>
      <c r="K12" s="79" t="s">
        <v>189</v>
      </c>
      <c r="L12" s="79"/>
      <c r="M12" s="80">
        <v>2017</v>
      </c>
      <c r="N12" s="81"/>
      <c r="O12" s="82"/>
      <c r="P12" s="11" t="s">
        <v>142</v>
      </c>
      <c r="R12" s="54">
        <v>10</v>
      </c>
      <c r="S12" s="11" t="s">
        <v>143</v>
      </c>
      <c r="AG12" s="9"/>
    </row>
    <row r="13" spans="1:79" ht="22.5" customHeight="1" x14ac:dyDescent="0.15"/>
    <row r="14" spans="1:79" ht="37.5" customHeight="1" x14ac:dyDescent="0.15">
      <c r="A14" s="14">
        <v>5</v>
      </c>
      <c r="B14" s="14"/>
      <c r="C14" s="51" t="s">
        <v>268</v>
      </c>
      <c r="K14" s="60">
        <v>0</v>
      </c>
      <c r="L14" s="60"/>
      <c r="M14" s="60"/>
      <c r="O14" s="11" t="s">
        <v>144</v>
      </c>
      <c r="AG14" s="9"/>
    </row>
    <row r="15" spans="1:79" ht="22.5" customHeight="1" x14ac:dyDescent="0.15"/>
    <row r="16" spans="1:79" ht="37.5" customHeight="1" x14ac:dyDescent="0.15">
      <c r="A16" s="14">
        <v>6</v>
      </c>
      <c r="B16" s="14"/>
      <c r="C16" s="51" t="s">
        <v>269</v>
      </c>
      <c r="K16" s="61">
        <v>435</v>
      </c>
      <c r="L16" s="62"/>
      <c r="M16" s="63"/>
      <c r="O16" s="51" t="s">
        <v>145</v>
      </c>
      <c r="AG16" s="9"/>
    </row>
    <row r="17" spans="1:48" ht="22.5" customHeight="1" x14ac:dyDescent="0.15"/>
    <row r="18" spans="1:48" ht="37.5" customHeight="1" x14ac:dyDescent="0.15">
      <c r="A18" s="14">
        <v>7</v>
      </c>
      <c r="B18" s="14"/>
      <c r="C18" s="51" t="s">
        <v>270</v>
      </c>
      <c r="K18" s="57" t="s">
        <v>357</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row>
    <row r="19" spans="1:48" ht="22.5" customHeight="1" x14ac:dyDescent="0.15"/>
    <row r="20" spans="1:48" ht="37.5" customHeight="1" x14ac:dyDescent="0.15">
      <c r="A20" s="14">
        <v>8</v>
      </c>
      <c r="B20" s="14"/>
      <c r="C20" s="51" t="s">
        <v>272</v>
      </c>
      <c r="H20" s="23" t="s">
        <v>273</v>
      </c>
      <c r="I20" s="11">
        <v>1</v>
      </c>
      <c r="J20" s="22" t="s">
        <v>274</v>
      </c>
      <c r="K20" s="55" t="str">
        <f>IF(O20="","",VLOOKUP(O20,[8]ﾊﾟﾗﾒﾀ!K2:L16,2,FALSE))</f>
        <v>09</v>
      </c>
      <c r="L20" s="55"/>
      <c r="M20" s="55"/>
      <c r="O20" s="56" t="s">
        <v>358</v>
      </c>
      <c r="P20" s="56"/>
      <c r="Q20" s="56"/>
      <c r="R20" s="56"/>
      <c r="S20" s="56"/>
      <c r="T20" s="56"/>
      <c r="U20" s="56"/>
      <c r="V20" s="56"/>
      <c r="X20" s="57"/>
      <c r="Y20" s="58"/>
      <c r="Z20" s="58"/>
      <c r="AA20" s="58"/>
      <c r="AB20" s="58"/>
      <c r="AC20" s="58"/>
      <c r="AD20" s="58"/>
      <c r="AE20" s="58"/>
      <c r="AF20" s="58"/>
      <c r="AG20" s="58"/>
      <c r="AH20" s="58"/>
      <c r="AI20" s="58"/>
      <c r="AJ20" s="58"/>
      <c r="AK20" s="58"/>
      <c r="AL20" s="58"/>
      <c r="AM20" s="58"/>
      <c r="AN20" s="58"/>
      <c r="AO20" s="58"/>
      <c r="AP20" s="58"/>
      <c r="AQ20" s="58"/>
      <c r="AR20" s="58"/>
      <c r="AS20" s="58"/>
      <c r="AT20" s="58"/>
      <c r="AU20" s="59"/>
      <c r="AV20" s="32"/>
    </row>
    <row r="21" spans="1:48" ht="15" customHeight="1" x14ac:dyDescent="0.15">
      <c r="X21" s="35" t="s">
        <v>191</v>
      </c>
    </row>
    <row r="22" spans="1:48" ht="37.5" customHeight="1" x14ac:dyDescent="0.15">
      <c r="A22" s="14"/>
      <c r="B22" s="14"/>
      <c r="H22" s="23" t="s">
        <v>273</v>
      </c>
      <c r="I22" s="11">
        <v>2</v>
      </c>
      <c r="J22" s="22" t="s">
        <v>274</v>
      </c>
      <c r="K22" s="55" t="str">
        <f>IF(O22="","",VLOOKUP(O22,[8]ﾊﾟﾗﾒﾀ!K2:L16,2,FALSE))</f>
        <v>03</v>
      </c>
      <c r="L22" s="55"/>
      <c r="M22" s="55"/>
      <c r="O22" s="56" t="s">
        <v>252</v>
      </c>
      <c r="P22" s="56"/>
      <c r="Q22" s="56"/>
      <c r="R22" s="56"/>
      <c r="S22" s="56"/>
      <c r="T22" s="56"/>
      <c r="U22" s="56"/>
      <c r="V22" s="56"/>
      <c r="X22" s="57"/>
      <c r="Y22" s="58"/>
      <c r="Z22" s="58"/>
      <c r="AA22" s="58"/>
      <c r="AB22" s="58"/>
      <c r="AC22" s="58"/>
      <c r="AD22" s="58"/>
      <c r="AE22" s="58"/>
      <c r="AF22" s="58"/>
      <c r="AG22" s="58"/>
      <c r="AH22" s="58"/>
      <c r="AI22" s="58"/>
      <c r="AJ22" s="58"/>
      <c r="AK22" s="58"/>
      <c r="AL22" s="58"/>
      <c r="AM22" s="58"/>
      <c r="AN22" s="58"/>
      <c r="AO22" s="58"/>
      <c r="AP22" s="58"/>
      <c r="AQ22" s="58"/>
      <c r="AR22" s="58"/>
      <c r="AS22" s="58"/>
      <c r="AT22" s="58"/>
      <c r="AU22" s="59"/>
      <c r="AV22" s="32"/>
    </row>
    <row r="23" spans="1:48" ht="15" customHeight="1" x14ac:dyDescent="0.15">
      <c r="X23" s="35" t="s">
        <v>191</v>
      </c>
    </row>
    <row r="24" spans="1:48" ht="37.5" customHeight="1" x14ac:dyDescent="0.15">
      <c r="A24" s="14"/>
      <c r="B24" s="14"/>
      <c r="H24" s="23" t="s">
        <v>273</v>
      </c>
      <c r="I24" s="11">
        <v>3</v>
      </c>
      <c r="J24" s="22" t="s">
        <v>274</v>
      </c>
      <c r="K24" s="55" t="str">
        <f>IF(O24="","",VLOOKUP(O24,[8]ﾊﾟﾗﾒﾀ!K2:L16,2,FALSE))</f>
        <v>02</v>
      </c>
      <c r="L24" s="55"/>
      <c r="M24" s="55"/>
      <c r="O24" s="56" t="s">
        <v>251</v>
      </c>
      <c r="P24" s="56"/>
      <c r="Q24" s="56"/>
      <c r="R24" s="56"/>
      <c r="S24" s="56"/>
      <c r="T24" s="56"/>
      <c r="U24" s="56"/>
      <c r="V24" s="56"/>
      <c r="X24" s="57"/>
      <c r="Y24" s="58"/>
      <c r="Z24" s="58"/>
      <c r="AA24" s="58"/>
      <c r="AB24" s="58"/>
      <c r="AC24" s="58"/>
      <c r="AD24" s="58"/>
      <c r="AE24" s="58"/>
      <c r="AF24" s="58"/>
      <c r="AG24" s="58"/>
      <c r="AH24" s="58"/>
      <c r="AI24" s="58"/>
      <c r="AJ24" s="58"/>
      <c r="AK24" s="58"/>
      <c r="AL24" s="58"/>
      <c r="AM24" s="58"/>
      <c r="AN24" s="58"/>
      <c r="AO24" s="58"/>
      <c r="AP24" s="58"/>
      <c r="AQ24" s="58"/>
      <c r="AR24" s="58"/>
      <c r="AS24" s="58"/>
      <c r="AT24" s="58"/>
      <c r="AU24" s="59"/>
      <c r="AV24" s="32"/>
    </row>
    <row r="25" spans="1:48" ht="22.5" customHeight="1" x14ac:dyDescent="0.15">
      <c r="X25" s="35" t="s">
        <v>191</v>
      </c>
    </row>
    <row r="26" spans="1:48" ht="37.5" customHeight="1" x14ac:dyDescent="0.15">
      <c r="A26" s="14">
        <v>9</v>
      </c>
      <c r="B26" s="14"/>
      <c r="C26" s="51" t="s">
        <v>277</v>
      </c>
    </row>
    <row r="27" spans="1:48" ht="37.5" customHeight="1" x14ac:dyDescent="0.15">
      <c r="A27" s="14"/>
      <c r="B27" s="14"/>
      <c r="C27" s="64" t="s">
        <v>359</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V27" s="33"/>
    </row>
    <row r="28" spans="1:48" ht="37.5" customHeight="1" x14ac:dyDescent="0.15">
      <c r="A28" s="14"/>
      <c r="B28" s="14"/>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9"/>
      <c r="AV28" s="33"/>
    </row>
    <row r="29" spans="1:48" ht="37.5" customHeight="1" x14ac:dyDescent="0.15">
      <c r="A29" s="14"/>
      <c r="B29" s="14"/>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9"/>
      <c r="AV29" s="33"/>
    </row>
    <row r="30" spans="1:48" ht="37.5" customHeight="1" x14ac:dyDescent="0.15">
      <c r="A30" s="14"/>
      <c r="B30" s="14"/>
      <c r="C30" s="67"/>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9"/>
      <c r="AV30" s="33"/>
    </row>
    <row r="31" spans="1:48" ht="37.5" customHeight="1" x14ac:dyDescent="0.15">
      <c r="A31" s="14"/>
      <c r="B31" s="14"/>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9"/>
      <c r="AV31" s="33"/>
    </row>
    <row r="32" spans="1:48" ht="37.5" customHeight="1" x14ac:dyDescent="0.15">
      <c r="A32" s="14"/>
      <c r="B32" s="14"/>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9"/>
      <c r="AV32" s="33"/>
    </row>
    <row r="33" spans="1:48" ht="37.5" customHeight="1" x14ac:dyDescent="0.15">
      <c r="A33" s="14"/>
      <c r="B33" s="14"/>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9"/>
      <c r="AV33" s="33"/>
    </row>
    <row r="34" spans="1:48" ht="37.5" customHeight="1" x14ac:dyDescent="0.15">
      <c r="A34" s="14"/>
      <c r="B34" s="14"/>
      <c r="C34" s="67"/>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9"/>
      <c r="AV34" s="33"/>
    </row>
    <row r="35" spans="1:48" ht="37.5" customHeight="1" x14ac:dyDescent="0.15">
      <c r="A35" s="14"/>
      <c r="B35" s="14"/>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2"/>
      <c r="AV35" s="33"/>
    </row>
    <row r="36" spans="1:48" ht="22.5" customHeight="1" x14ac:dyDescent="0.15"/>
    <row r="37" spans="1:48" ht="37.5" customHeight="1" x14ac:dyDescent="0.15">
      <c r="A37" s="14">
        <v>10</v>
      </c>
      <c r="B37" s="14"/>
      <c r="C37" s="51" t="s">
        <v>279</v>
      </c>
    </row>
    <row r="38" spans="1:48" ht="37.5" customHeight="1" x14ac:dyDescent="0.15">
      <c r="A38" s="14"/>
      <c r="B38" s="14"/>
      <c r="C38" s="64" t="s">
        <v>360</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6"/>
      <c r="AV38" s="33"/>
    </row>
    <row r="39" spans="1:48" ht="37.5" customHeight="1" x14ac:dyDescent="0.15">
      <c r="A39" s="14"/>
      <c r="B39" s="14"/>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9"/>
      <c r="AV39" s="33"/>
    </row>
    <row r="40" spans="1:48" ht="37.5" customHeight="1" x14ac:dyDescent="0.15">
      <c r="A40" s="14"/>
      <c r="B40" s="14"/>
      <c r="C40" s="67"/>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9"/>
      <c r="AV40" s="33"/>
    </row>
    <row r="41" spans="1:48" ht="37.5" customHeight="1" x14ac:dyDescent="0.15">
      <c r="A41" s="14"/>
      <c r="B41" s="14"/>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9"/>
      <c r="AV41" s="33"/>
    </row>
    <row r="42" spans="1:48" ht="37.5" customHeight="1" x14ac:dyDescent="0.15">
      <c r="A42" s="14"/>
      <c r="B42" s="14"/>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9"/>
      <c r="AV42" s="33"/>
    </row>
    <row r="43" spans="1:48" ht="37.5" customHeight="1" x14ac:dyDescent="0.15">
      <c r="A43" s="14"/>
      <c r="B43" s="14"/>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9"/>
      <c r="AV43" s="33"/>
    </row>
    <row r="44" spans="1:48" ht="37.5" customHeight="1" x14ac:dyDescent="0.15">
      <c r="A44" s="14"/>
      <c r="B44" s="14"/>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9"/>
      <c r="AV44" s="33"/>
    </row>
    <row r="45" spans="1:48" ht="37.5" customHeight="1" x14ac:dyDescent="0.15">
      <c r="A45" s="14"/>
      <c r="B45" s="14"/>
      <c r="C45" s="67"/>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9"/>
      <c r="AV45" s="33"/>
    </row>
    <row r="46" spans="1:48" ht="37.5" customHeight="1" x14ac:dyDescent="0.15">
      <c r="A46" s="14"/>
      <c r="B46" s="14"/>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9"/>
      <c r="AV46" s="33"/>
    </row>
    <row r="47" spans="1:48" ht="37.5" customHeight="1" x14ac:dyDescent="0.15">
      <c r="A47" s="14"/>
      <c r="B47" s="14"/>
      <c r="C47" s="67"/>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9"/>
      <c r="AV47" s="33"/>
    </row>
    <row r="48" spans="1:48" ht="37.5" customHeight="1" x14ac:dyDescent="0.15">
      <c r="A48" s="14"/>
      <c r="B48" s="14"/>
      <c r="C48" s="67"/>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9"/>
      <c r="AV48" s="33"/>
    </row>
    <row r="49" spans="1:48" ht="37.5" customHeight="1" x14ac:dyDescent="0.15">
      <c r="A49" s="14"/>
      <c r="B49" s="14"/>
      <c r="C49" s="67"/>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9"/>
      <c r="AV49" s="33"/>
    </row>
    <row r="50" spans="1:48" ht="37.5" customHeight="1" x14ac:dyDescent="0.15">
      <c r="A50" s="14"/>
      <c r="B50" s="14"/>
      <c r="C50" s="67"/>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9"/>
      <c r="AV50" s="33"/>
    </row>
    <row r="51" spans="1:48" ht="37.5" customHeight="1" x14ac:dyDescent="0.15">
      <c r="A51" s="14"/>
      <c r="B51" s="14"/>
      <c r="C51" s="67"/>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9"/>
      <c r="AV51" s="33"/>
    </row>
    <row r="52" spans="1:48" ht="37.5" customHeight="1" x14ac:dyDescent="0.15">
      <c r="A52" s="14"/>
      <c r="B52" s="14"/>
      <c r="C52" s="67"/>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9"/>
      <c r="AV52" s="33"/>
    </row>
    <row r="53" spans="1:48" ht="37.5" customHeight="1" x14ac:dyDescent="0.15">
      <c r="A53" s="14"/>
      <c r="B53" s="14"/>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9"/>
      <c r="AV53" s="33"/>
    </row>
    <row r="54" spans="1:48" ht="37.5" customHeight="1" x14ac:dyDescent="0.15">
      <c r="A54" s="14"/>
      <c r="B54" s="14"/>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9"/>
      <c r="AV54" s="33"/>
    </row>
    <row r="55" spans="1:48" ht="37.5" customHeight="1" x14ac:dyDescent="0.15">
      <c r="A55" s="14"/>
      <c r="B55" s="14"/>
      <c r="C55" s="67"/>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9"/>
      <c r="AV55" s="33"/>
    </row>
    <row r="56" spans="1:48" ht="37.5" customHeight="1" x14ac:dyDescent="0.15">
      <c r="A56" s="14"/>
      <c r="B56" s="14"/>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9"/>
      <c r="AV56" s="33"/>
    </row>
    <row r="57" spans="1:48" ht="45" customHeight="1" x14ac:dyDescent="0.15">
      <c r="A57" s="14"/>
      <c r="B57" s="14"/>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2"/>
      <c r="AV57" s="33"/>
    </row>
    <row r="58" spans="1:48" ht="22.5" customHeight="1" x14ac:dyDescent="0.15"/>
    <row r="59" spans="1:48" ht="22.5" customHeight="1" x14ac:dyDescent="0.15"/>
    <row r="60" spans="1:48" ht="37.5" customHeight="1" x14ac:dyDescent="0.15">
      <c r="A60" s="14">
        <v>11</v>
      </c>
      <c r="B60" s="14"/>
      <c r="C60" s="51" t="s">
        <v>281</v>
      </c>
    </row>
    <row r="61" spans="1:48" ht="37.5" customHeight="1" x14ac:dyDescent="0.15">
      <c r="A61" s="14"/>
      <c r="B61" s="14"/>
      <c r="D61" s="51" t="s">
        <v>174</v>
      </c>
      <c r="J61" s="36">
        <f>IF(K61="",0,VLOOKUP(K61,[8]ﾊﾟﾗﾒﾀ!M2:N2,2,FALSE))</f>
        <v>0</v>
      </c>
      <c r="K61" s="10"/>
      <c r="M61" s="51" t="s">
        <v>192</v>
      </c>
    </row>
    <row r="62" spans="1:48" ht="7.5" customHeight="1" x14ac:dyDescent="0.15"/>
    <row r="63" spans="1:48" ht="37.5" customHeight="1" x14ac:dyDescent="0.15">
      <c r="A63" s="14"/>
      <c r="B63" s="14"/>
      <c r="J63" s="36">
        <f>IF(K63="",0,VLOOKUP(K63,[8]ﾊﾟﾗﾒﾀ!M2:N2,2,FALSE))</f>
        <v>1</v>
      </c>
      <c r="K63" s="10" t="s">
        <v>254</v>
      </c>
      <c r="M63" s="51" t="s">
        <v>282</v>
      </c>
    </row>
    <row r="64" spans="1:48" ht="7.5" customHeight="1" x14ac:dyDescent="0.15"/>
    <row r="65" spans="1:48" ht="37.5" customHeight="1" x14ac:dyDescent="0.15">
      <c r="A65" s="14"/>
      <c r="B65" s="14"/>
      <c r="K65" s="83" t="s">
        <v>182</v>
      </c>
      <c r="L65" s="83"/>
      <c r="M65" s="83"/>
      <c r="O65" s="84" t="s">
        <v>283</v>
      </c>
      <c r="P65" s="85"/>
      <c r="Q65" s="57" t="s">
        <v>361</v>
      </c>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32"/>
    </row>
    <row r="66" spans="1:48" ht="7.5" customHeight="1" x14ac:dyDescent="0.15"/>
    <row r="67" spans="1:48" ht="37.5" customHeight="1" x14ac:dyDescent="0.15">
      <c r="A67" s="14"/>
      <c r="B67" s="14"/>
      <c r="K67" s="86" t="s">
        <v>188</v>
      </c>
      <c r="L67" s="86"/>
      <c r="M67" s="86"/>
      <c r="O67" s="84" t="s">
        <v>284</v>
      </c>
      <c r="P67" s="85"/>
      <c r="Q67" s="57" t="s">
        <v>362</v>
      </c>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32"/>
    </row>
    <row r="68" spans="1:48" ht="7.5" customHeight="1" x14ac:dyDescent="0.15">
      <c r="K68" s="86"/>
      <c r="L68" s="86"/>
      <c r="M68" s="86"/>
    </row>
    <row r="69" spans="1:48" ht="37.5" customHeight="1" x14ac:dyDescent="0.15">
      <c r="A69" s="14"/>
      <c r="B69" s="14"/>
      <c r="K69" s="86"/>
      <c r="L69" s="86"/>
      <c r="M69" s="86"/>
      <c r="O69" s="84" t="s">
        <v>285</v>
      </c>
      <c r="P69" s="85"/>
      <c r="Q69" s="57"/>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32"/>
    </row>
    <row r="70" spans="1:48" ht="7.5" customHeight="1" x14ac:dyDescent="0.15"/>
    <row r="71" spans="1:48" ht="37.5" customHeight="1" x14ac:dyDescent="0.15">
      <c r="A71" s="14"/>
      <c r="B71" s="14"/>
      <c r="O71" s="84" t="s">
        <v>286</v>
      </c>
      <c r="P71" s="85"/>
      <c r="Q71" s="57"/>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32"/>
    </row>
    <row r="72" spans="1:48" ht="7.5" customHeight="1" x14ac:dyDescent="0.15"/>
    <row r="73" spans="1:48" ht="37.5" customHeight="1" x14ac:dyDescent="0.15">
      <c r="A73" s="14"/>
      <c r="B73" s="14"/>
      <c r="E73" s="8"/>
      <c r="F73" s="8"/>
      <c r="G73" s="8"/>
      <c r="H73" s="8"/>
      <c r="I73" s="8"/>
      <c r="J73" s="8"/>
      <c r="K73" s="8"/>
      <c r="L73" s="8"/>
      <c r="M73" s="8"/>
      <c r="N73" s="8"/>
      <c r="O73" s="84" t="s">
        <v>287</v>
      </c>
      <c r="P73" s="85"/>
      <c r="Q73" s="57"/>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32"/>
    </row>
    <row r="74" spans="1:48" ht="15" customHeight="1" x14ac:dyDescent="0.1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34"/>
    </row>
    <row r="75" spans="1:48" ht="15" customHeight="1" x14ac:dyDescent="0.15"/>
    <row r="76" spans="1:48" ht="37.5" customHeight="1" x14ac:dyDescent="0.15">
      <c r="A76" s="14"/>
      <c r="B76" s="14"/>
      <c r="D76" s="51" t="s">
        <v>175</v>
      </c>
      <c r="K76" s="57" t="s">
        <v>363</v>
      </c>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9"/>
      <c r="AV76" s="32"/>
    </row>
    <row r="77" spans="1:48" ht="15" customHeight="1" x14ac:dyDescent="0.15"/>
    <row r="78" spans="1:48" ht="37.5" customHeight="1" x14ac:dyDescent="0.15">
      <c r="A78" s="14">
        <v>12</v>
      </c>
      <c r="B78" s="14"/>
      <c r="C78" s="51" t="s">
        <v>289</v>
      </c>
    </row>
    <row r="79" spans="1:48" ht="37.5" customHeight="1" x14ac:dyDescent="0.15">
      <c r="A79" s="14"/>
      <c r="B79" s="14"/>
      <c r="C79" s="64" t="s">
        <v>364</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6"/>
      <c r="AV79" s="33"/>
    </row>
    <row r="80" spans="1:48" ht="37.5" customHeight="1" x14ac:dyDescent="0.15">
      <c r="A80" s="14"/>
      <c r="B80" s="14"/>
      <c r="C80" s="67"/>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9"/>
      <c r="AV80" s="33"/>
    </row>
    <row r="81" spans="1:48" ht="37.5" customHeight="1" x14ac:dyDescent="0.15">
      <c r="A81" s="14"/>
      <c r="B81" s="14"/>
      <c r="C81" s="67"/>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9"/>
      <c r="AV81" s="33"/>
    </row>
    <row r="82" spans="1:48" ht="37.5" customHeight="1" x14ac:dyDescent="0.15">
      <c r="A82" s="14"/>
      <c r="B82" s="14"/>
      <c r="C82" s="67"/>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33"/>
    </row>
    <row r="83" spans="1:48" ht="37.5" customHeight="1" x14ac:dyDescent="0.15">
      <c r="A83" s="14"/>
      <c r="B83" s="14"/>
      <c r="C83" s="67"/>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9"/>
      <c r="AV83" s="33"/>
    </row>
    <row r="84" spans="1:48" ht="37.5" customHeight="1" x14ac:dyDescent="0.15">
      <c r="A84" s="14"/>
      <c r="B84" s="14"/>
      <c r="C84" s="67"/>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9"/>
      <c r="AV84" s="33"/>
    </row>
    <row r="85" spans="1:48" ht="37.5" customHeight="1" x14ac:dyDescent="0.15">
      <c r="A85" s="14"/>
      <c r="B85" s="14"/>
      <c r="C85" s="67"/>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9"/>
      <c r="AV85" s="33"/>
    </row>
    <row r="86" spans="1:48" ht="37.5" customHeight="1" x14ac:dyDescent="0.15">
      <c r="A86" s="14"/>
      <c r="B86" s="14"/>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9"/>
      <c r="AV86" s="33"/>
    </row>
    <row r="87" spans="1:48" ht="37.5" customHeight="1" x14ac:dyDescent="0.15">
      <c r="A87" s="14"/>
      <c r="B87" s="14"/>
      <c r="C87" s="67"/>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9"/>
      <c r="AV87" s="33"/>
    </row>
    <row r="88" spans="1:48" ht="37.5" customHeight="1" x14ac:dyDescent="0.15">
      <c r="A88" s="14"/>
      <c r="B88" s="14"/>
      <c r="C88" s="67"/>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9"/>
      <c r="AV88" s="33"/>
    </row>
    <row r="89" spans="1:48" ht="37.5" customHeight="1" x14ac:dyDescent="0.15">
      <c r="A89" s="14"/>
      <c r="B89" s="14"/>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2"/>
      <c r="AV89" s="33"/>
    </row>
    <row r="90" spans="1:48" ht="22.5" customHeight="1" x14ac:dyDescent="0.15"/>
    <row r="91" spans="1:48" ht="37.5" customHeight="1" x14ac:dyDescent="0.15">
      <c r="A91" s="14">
        <v>13</v>
      </c>
      <c r="B91" s="14"/>
      <c r="C91" s="51" t="s">
        <v>291</v>
      </c>
    </row>
    <row r="92" spans="1:48" ht="37.5" customHeight="1" x14ac:dyDescent="0.15">
      <c r="A92" s="14"/>
      <c r="B92" s="14"/>
      <c r="C92" s="64" t="s">
        <v>365</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6"/>
      <c r="AV92" s="33"/>
    </row>
    <row r="93" spans="1:48" ht="37.5" customHeight="1" x14ac:dyDescent="0.15">
      <c r="A93" s="14"/>
      <c r="B93" s="14"/>
      <c r="C93" s="67"/>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9"/>
      <c r="AV93" s="33"/>
    </row>
    <row r="94" spans="1:48" ht="37.5" customHeight="1" x14ac:dyDescent="0.15">
      <c r="A94" s="14"/>
      <c r="B94" s="14"/>
      <c r="C94" s="67"/>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9"/>
      <c r="AV94" s="33"/>
    </row>
    <row r="95" spans="1:48" ht="37.5" customHeight="1" x14ac:dyDescent="0.15">
      <c r="A95" s="14"/>
      <c r="B95" s="14"/>
      <c r="C95" s="67"/>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9"/>
      <c r="AV95" s="33"/>
    </row>
    <row r="96" spans="1:48" ht="37.5" customHeight="1" x14ac:dyDescent="0.15">
      <c r="A96" s="14"/>
      <c r="B96" s="14"/>
      <c r="C96" s="67"/>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9"/>
      <c r="AV96" s="33"/>
    </row>
    <row r="97" spans="1:48" ht="37.5" customHeight="1" x14ac:dyDescent="0.15">
      <c r="A97" s="14"/>
      <c r="B97" s="14"/>
      <c r="C97" s="67"/>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9"/>
      <c r="AV97" s="33"/>
    </row>
    <row r="98" spans="1:48" ht="37.5" customHeight="1" x14ac:dyDescent="0.15">
      <c r="A98" s="14"/>
      <c r="B98" s="14"/>
      <c r="C98" s="67"/>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9"/>
      <c r="AV98" s="33"/>
    </row>
    <row r="99" spans="1:48" ht="37.5" customHeight="1" x14ac:dyDescent="0.15">
      <c r="A99" s="14"/>
      <c r="B99" s="14"/>
      <c r="C99" s="67"/>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9"/>
      <c r="AV99" s="33"/>
    </row>
    <row r="100" spans="1:48" ht="37.5" customHeight="1" x14ac:dyDescent="0.15">
      <c r="A100" s="14"/>
      <c r="B100" s="14"/>
      <c r="C100" s="67"/>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9"/>
      <c r="AV100" s="33"/>
    </row>
    <row r="101" spans="1:48" ht="37.5" customHeight="1" x14ac:dyDescent="0.15">
      <c r="A101" s="14"/>
      <c r="B101" s="14"/>
      <c r="C101" s="67"/>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9"/>
      <c r="AV101" s="33"/>
    </row>
    <row r="102" spans="1:48" ht="37.5" customHeight="1" x14ac:dyDescent="0.15">
      <c r="A102" s="14"/>
      <c r="B102" s="14"/>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2"/>
      <c r="AV102" s="33"/>
    </row>
    <row r="103" spans="1:48" ht="22.5" customHeight="1" x14ac:dyDescent="0.15"/>
    <row r="104" spans="1:48" ht="37.5" customHeight="1" x14ac:dyDescent="0.15">
      <c r="A104" s="14">
        <v>14</v>
      </c>
      <c r="B104" s="14"/>
      <c r="C104" s="21" t="s">
        <v>293</v>
      </c>
    </row>
    <row r="105" spans="1:48" ht="37.5" customHeight="1" x14ac:dyDescent="0.15">
      <c r="A105" s="14"/>
      <c r="B105" s="14"/>
      <c r="C105" s="64" t="s">
        <v>366</v>
      </c>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6"/>
      <c r="AV105" s="33"/>
    </row>
    <row r="106" spans="1:48" ht="37.5" customHeight="1" x14ac:dyDescent="0.15">
      <c r="A106" s="14"/>
      <c r="B106" s="14"/>
      <c r="C106" s="67"/>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9"/>
      <c r="AV106" s="33"/>
    </row>
    <row r="107" spans="1:48" ht="37.5" customHeight="1" x14ac:dyDescent="0.15">
      <c r="A107" s="14"/>
      <c r="B107" s="14"/>
      <c r="C107" s="67"/>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9"/>
      <c r="AV107" s="33"/>
    </row>
    <row r="108" spans="1:48" ht="37.5" customHeight="1" x14ac:dyDescent="0.15">
      <c r="A108" s="14"/>
      <c r="B108" s="14"/>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9"/>
      <c r="AV108" s="33"/>
    </row>
    <row r="109" spans="1:48" ht="37.5" customHeight="1" x14ac:dyDescent="0.15">
      <c r="A109" s="14"/>
      <c r="B109" s="14"/>
      <c r="C109" s="67"/>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9"/>
      <c r="AV109" s="33"/>
    </row>
    <row r="110" spans="1:48" ht="37.5" customHeight="1" x14ac:dyDescent="0.15">
      <c r="A110" s="14"/>
      <c r="B110" s="14"/>
      <c r="C110" s="67"/>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9"/>
      <c r="AV110" s="33"/>
    </row>
    <row r="111" spans="1:48" ht="37.5" customHeight="1" x14ac:dyDescent="0.15">
      <c r="A111" s="14"/>
      <c r="B111" s="14"/>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9"/>
      <c r="AV111" s="33"/>
    </row>
    <row r="112" spans="1:48" ht="37.5" customHeight="1" x14ac:dyDescent="0.15">
      <c r="A112" s="14"/>
      <c r="B112" s="14"/>
      <c r="C112" s="67"/>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9"/>
      <c r="AV112" s="33"/>
    </row>
    <row r="113" spans="1:109" ht="37.5" customHeight="1" x14ac:dyDescent="0.15">
      <c r="A113" s="14"/>
      <c r="B113" s="14"/>
      <c r="C113" s="67"/>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9"/>
      <c r="AV113" s="33"/>
    </row>
    <row r="114" spans="1:109" ht="37.5" customHeight="1" x14ac:dyDescent="0.15">
      <c r="A114" s="14"/>
      <c r="B114" s="14"/>
      <c r="C114" s="67"/>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9"/>
      <c r="AV114" s="33"/>
    </row>
    <row r="115" spans="1:109" ht="37.5" customHeight="1" x14ac:dyDescent="0.15">
      <c r="A115" s="14"/>
      <c r="B115" s="14"/>
      <c r="C115" s="67"/>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9"/>
      <c r="AV115" s="33"/>
    </row>
    <row r="116" spans="1:109" ht="37.5" customHeight="1" x14ac:dyDescent="0.15">
      <c r="A116" s="14"/>
      <c r="B116" s="14"/>
      <c r="C116" s="67"/>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9"/>
      <c r="AV116" s="33"/>
    </row>
    <row r="117" spans="1:109" ht="37.5" customHeight="1" x14ac:dyDescent="0.15">
      <c r="A117" s="14"/>
      <c r="B117" s="14"/>
      <c r="C117" s="67"/>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9"/>
      <c r="AV117" s="33"/>
    </row>
    <row r="118" spans="1:109" ht="37.5" customHeight="1" x14ac:dyDescent="0.15">
      <c r="A118" s="14"/>
      <c r="B118" s="14"/>
      <c r="C118" s="70"/>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2"/>
      <c r="AV118" s="33"/>
    </row>
    <row r="123" spans="1:109" ht="37.5" customHeight="1" x14ac:dyDescent="0.15">
      <c r="CA123" s="44" t="s">
        <v>294</v>
      </c>
      <c r="CB123" s="45" t="s">
        <v>1</v>
      </c>
      <c r="CC123" s="45" t="s">
        <v>0</v>
      </c>
      <c r="CD123" s="46" t="s">
        <v>295</v>
      </c>
      <c r="CE123" s="46" t="s">
        <v>221</v>
      </c>
      <c r="CF123" s="46" t="s">
        <v>231</v>
      </c>
      <c r="CG123" s="46" t="s">
        <v>223</v>
      </c>
      <c r="CH123" s="46" t="s">
        <v>232</v>
      </c>
      <c r="CI123" s="46" t="s">
        <v>233</v>
      </c>
      <c r="CJ123" s="46" t="s">
        <v>296</v>
      </c>
      <c r="CK123" s="46" t="s">
        <v>297</v>
      </c>
      <c r="CL123" s="46" t="s">
        <v>298</v>
      </c>
      <c r="CM123" s="46" t="s">
        <v>299</v>
      </c>
      <c r="CN123" s="46" t="s">
        <v>228</v>
      </c>
      <c r="CO123" s="46" t="s">
        <v>300</v>
      </c>
      <c r="CP123" s="46" t="s">
        <v>229</v>
      </c>
      <c r="CQ123" s="46" t="s">
        <v>301</v>
      </c>
      <c r="CR123" s="46" t="s">
        <v>230</v>
      </c>
      <c r="CS123" s="46" t="s">
        <v>302</v>
      </c>
      <c r="CT123" s="46" t="s">
        <v>303</v>
      </c>
      <c r="CU123" s="46" t="s">
        <v>234</v>
      </c>
      <c r="CV123" s="46" t="s">
        <v>235</v>
      </c>
      <c r="CW123" s="46" t="s">
        <v>236</v>
      </c>
      <c r="CX123" s="46" t="s">
        <v>240</v>
      </c>
      <c r="CY123" s="46" t="s">
        <v>239</v>
      </c>
      <c r="CZ123" s="46" t="s">
        <v>238</v>
      </c>
      <c r="DA123" s="46" t="s">
        <v>237</v>
      </c>
      <c r="DB123" s="46" t="s">
        <v>175</v>
      </c>
      <c r="DC123" s="46" t="s">
        <v>304</v>
      </c>
      <c r="DD123" s="46" t="s">
        <v>305</v>
      </c>
      <c r="DE123" s="46" t="s">
        <v>306</v>
      </c>
    </row>
    <row r="124" spans="1:109" ht="37.5" customHeight="1" x14ac:dyDescent="0.15">
      <c r="CA124" s="44" t="s">
        <v>307</v>
      </c>
      <c r="CB124" s="47">
        <f>F4</f>
        <v>2019</v>
      </c>
      <c r="CC124" s="47">
        <f>AM4</f>
        <v>1</v>
      </c>
      <c r="CD124" s="47" t="str">
        <f>K6</f>
        <v/>
      </c>
      <c r="CE124" s="47" t="str">
        <f>K8</f>
        <v>03</v>
      </c>
      <c r="CF124" s="48">
        <f>U8</f>
        <v>0</v>
      </c>
      <c r="CG124" s="49">
        <f>K10</f>
        <v>0</v>
      </c>
      <c r="CH124" s="47">
        <f>M12</f>
        <v>2017</v>
      </c>
      <c r="CI124" s="47">
        <f>R12</f>
        <v>10</v>
      </c>
      <c r="CJ124" s="49">
        <f>K14</f>
        <v>0</v>
      </c>
      <c r="CK124" s="49">
        <f>K16</f>
        <v>435</v>
      </c>
      <c r="CL124" s="48" t="str">
        <f>K18</f>
        <v>紳士用オーダースーツ・ジャケット・スラックス・シャツ、ネクタイ</v>
      </c>
      <c r="CM124" s="47" t="str">
        <f>K20</f>
        <v>09</v>
      </c>
      <c r="CN124" s="48">
        <f>X20</f>
        <v>0</v>
      </c>
      <c r="CO124" s="47" t="str">
        <f>K22</f>
        <v>03</v>
      </c>
      <c r="CP124" s="48">
        <f>X22</f>
        <v>0</v>
      </c>
      <c r="CQ124" s="47" t="str">
        <f>K24</f>
        <v>02</v>
      </c>
      <c r="CR124" s="48">
        <f>X24</f>
        <v>0</v>
      </c>
      <c r="CS124" s="48" t="str">
        <f>C27</f>
        <v>創業以来、無店舗あるいは知り合いの会社の空きスペースを間借りして営業を行い、これまで築き上げた人間関係で販売を行ってきた。今のままではお客様が高齢化し広がりもない。独自店舗を設け新しいお客様、特に若年層の開拓を行いたい。
店舗開設地が2か所候補に挙がっているがどちらにするか悩んでいる。
開店しても店の存在を知ってもらうために告知の方法を検討したい。
開店、広報のための資金が不足している。</v>
      </c>
      <c r="CT124" s="48" t="str">
        <f>C38</f>
        <v>店舗の開業地を決めるために、それぞれの候補地で開店した場合の第三者的印象についてアドバイスを行い一緒に検討した。同店の商品はオーダーという性格から店を知ってもらうと車の通りが多くない地点でもお客様は来るだろうと想像できた。そして使い勝手が良く、外観もファッショナブルにできるほうの物件で開店することを決めた。
開店にあたっての資金調達にはマル経融資を利用した。
マル経の相談時点から持続化補助金の申請を視野に入れ周知広報について一緒に考えた。開店にあたっては地元紙へプレスリリースを行い、記事掲載してもらった。
強みの洗い出しには福知山市の産業支援センターでの相談も活用した。オーダースーツを扱う店は多くあるが、オーダージャケットを第1に押し出して販売している店が少ない。また、近年の傾向ではカジュアル化が進みスーツよりもジャケット、パンツのセットアップが好まれることが分かった。このことからオーダージャケットを前面に押して広告を作成することにした。
無店舗で営業していたころからＨＰを持っていたが、今回産業支援センターの協力を得て改定することとなった。</v>
      </c>
      <c r="CU124" s="47">
        <f>J61</f>
        <v>0</v>
      </c>
      <c r="CV124" s="47">
        <f>J63</f>
        <v>1</v>
      </c>
      <c r="CW124" s="48" t="str">
        <f>Q65</f>
        <v>マル経融資</v>
      </c>
      <c r="CX124" s="48" t="str">
        <f>Q67</f>
        <v>産業支援センター</v>
      </c>
      <c r="CY124" s="48">
        <f>Q69</f>
        <v>0</v>
      </c>
      <c r="CZ124" s="48">
        <f>Q71</f>
        <v>0</v>
      </c>
      <c r="DA124" s="48">
        <f>Q73</f>
        <v>0</v>
      </c>
      <c r="DB124" s="48" t="str">
        <f>K76</f>
        <v>国・（１）日本政策金融公庫・（２）福知山市</v>
      </c>
      <c r="DC124" s="48" t="str">
        <f>C79</f>
        <v>開店が夏場であったため、ジャケットやスーツの需要が低く思ったほど注文が来ていない。
これまで新聞、フリーペーパーに広告を掲載し、広告での来客はあったが直接売り上げにつながることはなかった。
広告を見て来店したお客様が店内に置いてあるオーダーシャツの襟のサンプルを見てシャツをまとめて作っていただいた。
このことからクールビズ期間にはスーツやジャケットではなくシャツのオーダーを前面に出して広告を行うことにしている。
コールビズ期間中（R元年8月末まで）にオーダーシャツの受注を50着目標にしている。シャツに関しては売価は低いが利益率が高い。</v>
      </c>
      <c r="DD124" s="48" t="str">
        <f>C92</f>
        <v>店を開店して分かったことが多くあった。
ショーウインドウに「オーダースーツ\29,000～」と書いてあるのを見て、「女性物はできないか」と複数の女性が飛び込みで入ってこられた。このことから持続化補助金を活用して女性物のサイズサンプルを揃え女性用オーダースーツにも対応することにした。
他には礼服を作ってほしいとの問い合わせもあった。ＨＰでは礼服についても発信する。
シャツをまとめてオーダーされた方はビジネスだけでなく普段着のカジュアルなシャツも作っていただいた。同店はビジネスやカジュアル併せて生地を200種類以上持っている。シャツを前面に出して広報する中に柄の豊富さでお客様へ訴求しようとしている。</v>
      </c>
      <c r="DE124" s="48" t="str">
        <f>C105</f>
        <v>持続化補助金の結果がまだ出ていないが、持続化補助金の計画では店の認知を上げるために通行者によく解る看板設置、近隣住宅へのポスティング、女性用のサイズサンプルの設置を考えている。
盆過ぎから本格的にスーツ、ジャケットの受注が始まる。それまでにオーダーシャツをきっかけとして店の認知度を上げなくてはならない。広報の方法としては地元紙への広告掲載を考えている。
限られた資金による広告のため、如何にコストパフォーマンスの高い広告になるか支援していく。</v>
      </c>
    </row>
  </sheetData>
  <sheetProtection password="CC2A" sheet="1" objects="1" scenarios="1"/>
  <dataConsolidate/>
  <mergeCells count="42">
    <mergeCell ref="C92:AU102"/>
    <mergeCell ref="C105:AU118"/>
    <mergeCell ref="O71:P71"/>
    <mergeCell ref="Q71:AU71"/>
    <mergeCell ref="O73:P73"/>
    <mergeCell ref="Q73:AU73"/>
    <mergeCell ref="K76:AU76"/>
    <mergeCell ref="C79:AU89"/>
    <mergeCell ref="C27:AU35"/>
    <mergeCell ref="C38:AU57"/>
    <mergeCell ref="K65:M65"/>
    <mergeCell ref="O65:P65"/>
    <mergeCell ref="Q65:AU65"/>
    <mergeCell ref="K67:M69"/>
    <mergeCell ref="O67:P67"/>
    <mergeCell ref="Q67:AU67"/>
    <mergeCell ref="O69:P69"/>
    <mergeCell ref="Q69:AU69"/>
    <mergeCell ref="K22:M22"/>
    <mergeCell ref="O22:V22"/>
    <mergeCell ref="X22:AU22"/>
    <mergeCell ref="K24:M24"/>
    <mergeCell ref="O24:V24"/>
    <mergeCell ref="X24:AU24"/>
    <mergeCell ref="K14:M14"/>
    <mergeCell ref="K16:M16"/>
    <mergeCell ref="K18:AQ18"/>
    <mergeCell ref="K20:M20"/>
    <mergeCell ref="O20:V20"/>
    <mergeCell ref="X20:AU20"/>
    <mergeCell ref="K8:M8"/>
    <mergeCell ref="O8:R8"/>
    <mergeCell ref="U8:AU8"/>
    <mergeCell ref="K10:M10"/>
    <mergeCell ref="K12:L12"/>
    <mergeCell ref="M12:O12"/>
    <mergeCell ref="C4:D4"/>
    <mergeCell ref="F4:H4"/>
    <mergeCell ref="I4:K4"/>
    <mergeCell ref="O4:AI4"/>
    <mergeCell ref="K6:M6"/>
    <mergeCell ref="O6:S6"/>
  </mergeCells>
  <phoneticPr fontId="3"/>
  <dataValidations count="6">
    <dataValidation type="custom" allowBlank="1" showInputMessage="1" showErrorMessage="1" sqref="X22:AU22 X24:AU24 X20:AU20">
      <formula1>K20="15"</formula1>
    </dataValidation>
    <dataValidation type="custom" allowBlank="1" showInputMessage="1" showErrorMessage="1" sqref="U8:AU8">
      <formula1>K8="06"</formula1>
    </dataValidation>
    <dataValidation type="whole" allowBlank="1" showInputMessage="1" showErrorMessage="1" sqref="R12">
      <formula1>1</formula1>
      <formula2>12</formula2>
    </dataValidation>
    <dataValidation type="whole" allowBlank="1" showInputMessage="1" showErrorMessage="1" sqref="K14:M14">
      <formula1>0</formula1>
      <formula2>9999</formula2>
    </dataValidation>
    <dataValidation type="whole" allowBlank="1" showInputMessage="1" showErrorMessage="1" sqref="K10:M10 K16:M16">
      <formula1>0</formula1>
      <formula2>99999</formula2>
    </dataValidation>
    <dataValidation type="whole" allowBlank="1" showInputMessage="1" showErrorMessage="1" sqref="F4:H4 M12:O12">
      <formula1>1</formula1>
      <formula2>9999</formula2>
    </dataValidation>
  </dataValidations>
  <pageMargins left="0.78740157480314965" right="0.39370078740157483" top="0.59055118110236227" bottom="0.59055118110236227" header="0.31496062992125984" footer="0.31496062992125984"/>
  <pageSetup paperSize="9" scale="42"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[8]ﾊﾟﾗﾒﾀ!#REF!</xm:f>
          </x14:formula1>
          <xm:sqref>K61 K63</xm:sqref>
        </x14:dataValidation>
        <x14:dataValidation type="list" allowBlank="1" showInputMessage="1" showErrorMessage="1">
          <x14:formula1>
            <xm:f>[8]ﾊﾟﾗﾒﾀ!#REF!</xm:f>
          </x14:formula1>
          <xm:sqref>O6:S6</xm:sqref>
        </x14:dataValidation>
        <x14:dataValidation type="list" allowBlank="1" showInputMessage="1" showErrorMessage="1">
          <x14:formula1>
            <xm:f>[8]ﾊﾟﾗﾒﾀ!#REF!</xm:f>
          </x14:formula1>
          <xm:sqref>O20 O22 O24</xm:sqref>
        </x14:dataValidation>
        <x14:dataValidation type="list" allowBlank="1" showInputMessage="1" showErrorMessage="1">
          <x14:formula1>
            <xm:f>[8]ﾊﾟﾗﾒﾀ!#REF!</xm:f>
          </x14:formula1>
          <xm:sqref>O8:R8</xm:sqref>
        </x14:dataValidation>
        <x14:dataValidation type="list" allowBlank="1" showInputMessage="1" showErrorMessage="1">
          <x14:formula1>
            <xm:f>[8]ﾊﾟﾗﾒﾀ!#REF!</xm:f>
          </x14:formula1>
          <xm:sqref>AM4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１</vt:lpstr>
      <vt:lpstr>２</vt:lpstr>
      <vt:lpstr>３</vt:lpstr>
      <vt:lpstr>４</vt:lpstr>
      <vt:lpstr>５</vt:lpstr>
      <vt:lpstr>６</vt:lpstr>
      <vt:lpstr>７</vt:lpstr>
      <vt:lpstr>８</vt:lpstr>
      <vt:lpstr>９</vt:lpstr>
      <vt:lpstr>１０</vt:lpstr>
      <vt:lpstr>ﾊﾟﾗﾒﾀ</vt:lpstr>
      <vt:lpstr>'１'!Print_Area</vt:lpstr>
      <vt:lpstr>'１０'!Print_Area</vt:lpstr>
      <vt:lpstr>'２'!Print_Area</vt:lpstr>
      <vt:lpstr>'３'!Print_Area</vt:lpstr>
      <vt:lpstr>'４'!Print_Area</vt:lpstr>
      <vt:lpstr>'５'!Print_Area</vt:lpstr>
      <vt:lpstr>'６'!Print_Area</vt:lpstr>
      <vt:lpstr>'７'!Print_Area</vt:lpstr>
      <vt:lpstr>'８'!Print_Area</vt:lpstr>
      <vt:lpstr>'９'!Print_Area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2019-10-29T08:16:11Z</cp:lastPrinted>
  <dcterms:modified xsi:type="dcterms:W3CDTF">2019-10-30T07:19:03Z</dcterms:modified>
</cp:coreProperties>
</file>